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1425" windowWidth="11850" windowHeight="6450" tabRatio="599"/>
  </bookViews>
  <sheets>
    <sheet name="FÉRIAS" sheetId="1" r:id="rId1"/>
  </sheets>
  <definedNames>
    <definedName name="_xlnm.Print_Area" localSheetId="0">FÉRIAS!$B$1:$M$34</definedName>
  </definedNames>
  <calcPr calcId="145621"/>
</workbook>
</file>

<file path=xl/calcChain.xml><?xml version="1.0" encoding="utf-8"?>
<calcChain xmlns="http://schemas.openxmlformats.org/spreadsheetml/2006/main">
  <c r="E13" i="1" l="1"/>
  <c r="M8" i="1"/>
  <c r="G15" i="1"/>
  <c r="K24" i="1"/>
  <c r="I27" i="1"/>
  <c r="I30" i="1"/>
  <c r="K15" i="1"/>
  <c r="M15" i="1" s="1"/>
  <c r="I34" i="1" s="1"/>
  <c r="G34" i="1"/>
  <c r="G24" i="1"/>
  <c r="I24" i="1" s="1"/>
  <c r="M24" i="1" s="1"/>
  <c r="G27" i="1" s="1"/>
  <c r="M27" i="1" s="1"/>
  <c r="G30" i="1" s="1"/>
  <c r="M30" i="1" s="1"/>
  <c r="K34" i="1" s="1"/>
  <c r="M34" i="1" l="1"/>
</calcChain>
</file>

<file path=xl/sharedStrings.xml><?xml version="1.0" encoding="utf-8"?>
<sst xmlns="http://schemas.openxmlformats.org/spreadsheetml/2006/main" count="57" uniqueCount="39">
  <si>
    <t>x</t>
  </si>
  <si>
    <t xml:space="preserve"> = </t>
  </si>
  <si>
    <t xml:space="preserve"> - </t>
  </si>
  <si>
    <t xml:space="preserve"> =</t>
  </si>
  <si>
    <t>*</t>
  </si>
  <si>
    <t>=</t>
  </si>
  <si>
    <t>-</t>
  </si>
  <si>
    <t>I N S S</t>
  </si>
  <si>
    <t>** Se seu rendimento é inferior a R$ 1.434,59, desconsidere a etapa 3</t>
  </si>
  <si>
    <t>SALÁRIO BRUTO</t>
  </si>
  <si>
    <t>CONTRIBUIÇÃO DO INSS</t>
  </si>
  <si>
    <t>DESCONTO DE DEPENDENTES</t>
  </si>
  <si>
    <t>BASE DO IR</t>
  </si>
  <si>
    <t>FATOR DA ALÍQUOTA DO IR</t>
  </si>
  <si>
    <t>TOTAL</t>
  </si>
  <si>
    <t>PARCELA DO IR A DEDUZIR</t>
  </si>
  <si>
    <t>DESCONTO DO IR</t>
  </si>
  <si>
    <t>DESCONTO DO INSS</t>
  </si>
  <si>
    <t>VALOR A RECEBER DE FÉRIAS</t>
  </si>
  <si>
    <t>QUANTIDADE DE DEPENDENTES</t>
  </si>
  <si>
    <t>1/3 CONSTITUCIONAL</t>
  </si>
  <si>
    <t>DEDUÇÃO POR DEPENDENTES</t>
  </si>
  <si>
    <t>DEDUÇÃO DO IMPOSTO DE RENDA</t>
  </si>
  <si>
    <t>VALOR A RECEBER</t>
  </si>
  <si>
    <t>VALOR</t>
  </si>
  <si>
    <t>DE</t>
  </si>
  <si>
    <t>ATÉ</t>
  </si>
  <si>
    <t>ALÍQUOTA</t>
  </si>
  <si>
    <t>PARCELA A DEDUZIR</t>
  </si>
  <si>
    <t>FÉRIAS BRUTO + 1/3</t>
  </si>
  <si>
    <t>FATOR DA ALÍQUOTA DO INSS</t>
  </si>
  <si>
    <t>ISENTO</t>
  </si>
  <si>
    <t>TETO MÁXIMO</t>
  </si>
  <si>
    <t>PREENCHA APENAS OS CAMPOS EM AMARELO PARA CALCULAR O VALOR A RECEBER EM SUAS FÉRIAS</t>
  </si>
  <si>
    <t>3 - DEDUÇÃO DO IMPOSTO DE RENDA**</t>
  </si>
  <si>
    <t>4 - VALORES QUE VOCÊ RECEBERÁ DE FÉRIAS</t>
  </si>
  <si>
    <t>2 - DEDUÇÃO DO INSS</t>
  </si>
  <si>
    <t>1 - ABONO DE FÉRIAS - FÉRIAS COM 1/3 CONSTITUCIONAL*</t>
  </si>
  <si>
    <t>CÁLCULO DE VALORES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</si>
</sst>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&quot;R$ &quot;#,##0.00_);[Red]\(&quot;R$ &quot;#,##0.00\)"/>
    <numFmt numFmtId="172" formatCode="&quot;R$ &quot;#,##0.00"/>
    <numFmt numFmtId="173" formatCode="0.0%"/>
    <numFmt numFmtId="174" formatCode="#,##0.00;[Red]#,##0.00"/>
    <numFmt numFmtId="177" formatCode="&quot;R$&quot;\ #,##0.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1" fillId="6" borderId="23" xfId="0" applyFont="1" applyFill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22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/>
      <protection locked="0"/>
    </xf>
    <xf numFmtId="0" fontId="1" fillId="6" borderId="22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22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/>
      <protection locked="0"/>
    </xf>
    <xf numFmtId="0" fontId="1" fillId="6" borderId="3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5" borderId="22" xfId="0" applyNumberFormat="1" applyFont="1" applyFill="1" applyBorder="1" applyAlignment="1" applyProtection="1">
      <alignment horizontal="center" vertical="center"/>
      <protection locked="0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1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4" fontId="3" fillId="2" borderId="25" xfId="0" applyNumberFormat="1" applyFont="1" applyFill="1" applyBorder="1" applyAlignment="1" applyProtection="1">
      <alignment horizontal="center"/>
      <protection locked="0"/>
    </xf>
    <xf numFmtId="4" fontId="3" fillId="2" borderId="26" xfId="0" applyNumberFormat="1" applyFont="1" applyFill="1" applyBorder="1" applyAlignment="1" applyProtection="1">
      <alignment horizontal="center"/>
      <protection locked="0"/>
    </xf>
    <xf numFmtId="1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4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8" xfId="0" applyNumberFormat="1" applyFont="1" applyFill="1" applyBorder="1" applyAlignment="1" applyProtection="1">
      <alignment horizontal="center"/>
      <protection locked="0"/>
    </xf>
    <xf numFmtId="4" fontId="3" fillId="2" borderId="19" xfId="0" applyNumberFormat="1" applyFont="1" applyFill="1" applyBorder="1" applyAlignment="1" applyProtection="1">
      <alignment horizontal="center"/>
      <protection locked="0"/>
    </xf>
    <xf numFmtId="10" fontId="3" fillId="2" borderId="13" xfId="0" applyNumberFormat="1" applyFont="1" applyFill="1" applyBorder="1" applyAlignment="1" applyProtection="1">
      <alignment horizontal="center"/>
      <protection locked="0"/>
    </xf>
    <xf numFmtId="10" fontId="3" fillId="2" borderId="14" xfId="0" applyNumberFormat="1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Protection="1">
      <protection locked="0"/>
    </xf>
    <xf numFmtId="0" fontId="1" fillId="6" borderId="22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4" fontId="3" fillId="2" borderId="17" xfId="0" applyNumberFormat="1" applyFont="1" applyFill="1" applyBorder="1" applyAlignment="1" applyProtection="1">
      <alignment horizontal="center"/>
      <protection locked="0"/>
    </xf>
    <xf numFmtId="172" fontId="3" fillId="2" borderId="20" xfId="0" applyNumberFormat="1" applyFont="1" applyFill="1" applyBorder="1" applyAlignment="1" applyProtection="1">
      <alignment horizontal="center"/>
      <protection locked="0"/>
    </xf>
    <xf numFmtId="172" fontId="3" fillId="2" borderId="21" xfId="0" applyNumberFormat="1" applyFont="1" applyFill="1" applyBorder="1" applyAlignment="1" applyProtection="1">
      <alignment horizontal="center"/>
      <protection locked="0"/>
    </xf>
    <xf numFmtId="2" fontId="1" fillId="6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6" borderId="27" xfId="0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35" xfId="0" applyFont="1" applyFill="1" applyBorder="1" applyAlignment="1" applyProtection="1">
      <alignment horizontal="center"/>
      <protection locked="0"/>
    </xf>
    <xf numFmtId="0" fontId="1" fillId="6" borderId="20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3" fillId="7" borderId="37" xfId="0" applyFont="1" applyFill="1" applyBorder="1" applyAlignment="1" applyProtection="1">
      <alignment horizontal="center"/>
      <protection locked="0"/>
    </xf>
    <xf numFmtId="4" fontId="3" fillId="7" borderId="38" xfId="0" applyNumberFormat="1" applyFont="1" applyFill="1" applyBorder="1" applyAlignment="1" applyProtection="1">
      <alignment horizontal="center"/>
      <protection locked="0"/>
    </xf>
    <xf numFmtId="0" fontId="3" fillId="7" borderId="27" xfId="0" applyFont="1" applyFill="1" applyBorder="1" applyAlignment="1" applyProtection="1">
      <alignment horizontal="center"/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4" fontId="3" fillId="7" borderId="39" xfId="0" applyNumberFormat="1" applyFont="1" applyFill="1" applyBorder="1" applyAlignment="1" applyProtection="1">
      <alignment horizontal="center"/>
      <protection locked="0"/>
    </xf>
    <xf numFmtId="4" fontId="3" fillId="7" borderId="40" xfId="0" applyNumberFormat="1" applyFont="1" applyFill="1" applyBorder="1" applyAlignment="1" applyProtection="1">
      <alignment horizontal="center"/>
      <protection locked="0"/>
    </xf>
    <xf numFmtId="173" fontId="3" fillId="7" borderId="39" xfId="0" applyNumberFormat="1" applyFont="1" applyFill="1" applyBorder="1" applyAlignment="1" applyProtection="1">
      <alignment horizontal="center"/>
      <protection locked="0"/>
    </xf>
    <xf numFmtId="167" fontId="3" fillId="7" borderId="19" xfId="0" applyNumberFormat="1" applyFont="1" applyFill="1" applyBorder="1" applyAlignment="1" applyProtection="1">
      <alignment horizontal="center"/>
      <protection locked="0"/>
    </xf>
    <xf numFmtId="4" fontId="3" fillId="7" borderId="41" xfId="0" applyNumberFormat="1" applyFont="1" applyFill="1" applyBorder="1" applyAlignment="1" applyProtection="1">
      <alignment horizontal="center"/>
      <protection locked="0"/>
    </xf>
    <xf numFmtId="4" fontId="3" fillId="7" borderId="42" xfId="0" applyNumberFormat="1" applyFont="1" applyFill="1" applyBorder="1" applyAlignment="1" applyProtection="1">
      <alignment horizontal="center"/>
      <protection locked="0"/>
    </xf>
    <xf numFmtId="9" fontId="3" fillId="7" borderId="3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1" fillId="6" borderId="3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" fontId="3" fillId="7" borderId="35" xfId="0" applyNumberFormat="1" applyFont="1" applyFill="1" applyBorder="1" applyAlignment="1" applyProtection="1">
      <alignment horizontal="center"/>
      <protection locked="0"/>
    </xf>
    <xf numFmtId="0" fontId="3" fillId="7" borderId="20" xfId="0" applyFont="1" applyFill="1" applyBorder="1" applyProtection="1">
      <protection locked="0"/>
    </xf>
    <xf numFmtId="10" fontId="3" fillId="7" borderId="35" xfId="0" applyNumberFormat="1" applyFont="1" applyFill="1" applyBorder="1" applyAlignment="1" applyProtection="1">
      <alignment horizontal="center"/>
      <protection locked="0"/>
    </xf>
    <xf numFmtId="167" fontId="3" fillId="7" borderId="43" xfId="0" applyNumberFormat="1" applyFont="1" applyFill="1" applyBorder="1" applyAlignment="1" applyProtection="1">
      <alignment horizontal="center"/>
      <protection locked="0"/>
    </xf>
    <xf numFmtId="177" fontId="1" fillId="7" borderId="8" xfId="0" applyNumberFormat="1" applyFont="1" applyFill="1" applyBorder="1" applyAlignment="1" applyProtection="1">
      <alignment horizontal="right" vertical="center"/>
      <protection locked="0"/>
    </xf>
    <xf numFmtId="4" fontId="1" fillId="3" borderId="34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wrapText="1"/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0" fontId="1" fillId="4" borderId="30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4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7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8" xfId="0" applyNumberFormat="1" applyFont="1" applyFill="1" applyBorder="1" applyAlignment="1" applyProtection="1">
      <alignment horizontal="center" vertical="center"/>
    </xf>
    <xf numFmtId="174" fontId="1" fillId="2" borderId="10" xfId="0" applyNumberFormat="1" applyFont="1" applyFill="1" applyBorder="1" applyAlignment="1" applyProtection="1">
      <alignment horizontal="center"/>
    </xf>
    <xf numFmtId="10" fontId="1" fillId="2" borderId="3" xfId="0" applyNumberFormat="1" applyFont="1" applyFill="1" applyBorder="1" applyAlignment="1" applyProtection="1">
      <alignment horizontal="center"/>
    </xf>
    <xf numFmtId="4" fontId="1" fillId="2" borderId="9" xfId="0" applyNumberFormat="1" applyFont="1" applyFill="1" applyBorder="1" applyAlignment="1" applyProtection="1">
      <alignment horizontal="center"/>
    </xf>
    <xf numFmtId="174" fontId="1" fillId="2" borderId="9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4" fontId="1" fillId="2" borderId="11" xfId="0" applyNumberFormat="1" applyFont="1" applyFill="1" applyBorder="1" applyAlignment="1" applyProtection="1">
      <alignment horizontal="center"/>
    </xf>
    <xf numFmtId="4" fontId="1" fillId="4" borderId="2" xfId="0" applyNumberFormat="1" applyFont="1" applyFill="1" applyBorder="1" applyProtection="1"/>
    <xf numFmtId="4" fontId="1" fillId="2" borderId="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O38"/>
  <sheetViews>
    <sheetView showRowColHeaders="0" tabSelected="1" zoomScaleNormal="100" workbookViewId="0">
      <selection activeCell="K10" sqref="K10"/>
    </sheetView>
  </sheetViews>
  <sheetFormatPr defaultRowHeight="12.75" zeroHeight="1" x14ac:dyDescent="0.2"/>
  <cols>
    <col min="1" max="1" width="5" style="1" customWidth="1"/>
    <col min="2" max="2" width="11.28515625" style="46" customWidth="1"/>
    <col min="3" max="3" width="8.140625" style="46" bestFit="1" customWidth="1"/>
    <col min="4" max="4" width="10.5703125" style="46" customWidth="1"/>
    <col min="5" max="5" width="11.7109375" style="46" customWidth="1"/>
    <col min="6" max="6" width="2.140625" style="46" customWidth="1"/>
    <col min="7" max="7" width="10.85546875" style="46" bestFit="1" customWidth="1"/>
    <col min="8" max="8" width="2.7109375" style="46" customWidth="1"/>
    <col min="9" max="9" width="15.85546875" style="46" customWidth="1"/>
    <col min="10" max="10" width="2.7109375" style="46" customWidth="1"/>
    <col min="11" max="11" width="15.28515625" style="46" customWidth="1"/>
    <col min="12" max="12" width="2.7109375" style="46" customWidth="1"/>
    <col min="13" max="13" width="18.42578125" style="46" customWidth="1"/>
    <col min="14" max="14" width="7.7109375" style="1" customWidth="1"/>
    <col min="15" max="15" width="3.28515625" style="1" hidden="1" customWidth="1"/>
    <col min="16" max="256" width="0" style="1" hidden="1" customWidth="1"/>
    <col min="257" max="16384" width="9.140625" style="1"/>
  </cols>
  <sheetData>
    <row r="1" spans="2:13" ht="32.25" customHeight="1" thickBot="1" x14ac:dyDescent="0.25">
      <c r="B1" s="2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2" customHeight="1" x14ac:dyDescent="0.2">
      <c r="B2" s="5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13" ht="12" customHeight="1" thickBot="1" x14ac:dyDescent="0.25">
      <c r="B4" s="11"/>
      <c r="C4" s="11"/>
      <c r="D4" s="11"/>
      <c r="E4" s="11"/>
      <c r="F4" s="11"/>
      <c r="G4" s="12"/>
      <c r="H4" s="12"/>
      <c r="I4" s="12"/>
      <c r="J4" s="12"/>
      <c r="K4" s="12"/>
      <c r="L4" s="12"/>
      <c r="M4" s="13"/>
    </row>
    <row r="5" spans="2:13" ht="12" customHeight="1" thickBot="1" x14ac:dyDescent="0.25">
      <c r="B5" s="14" t="s">
        <v>7</v>
      </c>
      <c r="C5" s="15"/>
      <c r="D5" s="15"/>
      <c r="E5" s="16"/>
      <c r="F5" s="17"/>
      <c r="G5" s="18" t="s">
        <v>37</v>
      </c>
      <c r="H5" s="19"/>
      <c r="I5" s="19"/>
      <c r="J5" s="19"/>
      <c r="K5" s="19"/>
      <c r="L5" s="19"/>
      <c r="M5" s="20"/>
    </row>
    <row r="6" spans="2:13" ht="12" customHeight="1" thickBot="1" x14ac:dyDescent="0.25">
      <c r="B6" s="21"/>
      <c r="C6" s="22"/>
      <c r="D6" s="22"/>
      <c r="E6" s="22"/>
      <c r="F6" s="17"/>
      <c r="G6" s="17"/>
      <c r="H6" s="17"/>
      <c r="I6" s="17"/>
      <c r="J6" s="17"/>
      <c r="K6" s="17"/>
      <c r="L6" s="17"/>
      <c r="M6" s="17"/>
    </row>
    <row r="7" spans="2:13" ht="24" customHeight="1" thickBot="1" x14ac:dyDescent="0.25">
      <c r="B7" s="23" t="s">
        <v>24</v>
      </c>
      <c r="C7" s="24"/>
      <c r="D7" s="25"/>
      <c r="E7" s="26" t="s">
        <v>27</v>
      </c>
      <c r="F7" s="17"/>
      <c r="G7" s="27" t="s">
        <v>9</v>
      </c>
      <c r="H7" s="28"/>
      <c r="I7" s="28"/>
      <c r="J7" s="28"/>
      <c r="K7" s="27" t="s">
        <v>20</v>
      </c>
      <c r="L7" s="29"/>
      <c r="M7" s="30" t="s">
        <v>23</v>
      </c>
    </row>
    <row r="8" spans="2:13" ht="12" customHeight="1" thickBot="1" x14ac:dyDescent="0.25">
      <c r="B8" s="31" t="s">
        <v>25</v>
      </c>
      <c r="C8" s="32" t="s">
        <v>26</v>
      </c>
      <c r="D8" s="33"/>
      <c r="E8" s="34"/>
      <c r="F8" s="17"/>
      <c r="G8" s="35">
        <v>3000</v>
      </c>
      <c r="H8" s="36"/>
      <c r="I8" s="37"/>
      <c r="J8" s="38" t="s">
        <v>4</v>
      </c>
      <c r="K8" s="39">
        <v>0.33333333333333331</v>
      </c>
      <c r="L8" s="40" t="s">
        <v>5</v>
      </c>
      <c r="M8" s="104">
        <f>G8/3</f>
        <v>1000</v>
      </c>
    </row>
    <row r="9" spans="2:13" ht="12" customHeight="1" x14ac:dyDescent="0.2">
      <c r="B9" s="41">
        <v>0</v>
      </c>
      <c r="C9" s="42">
        <v>0</v>
      </c>
      <c r="D9" s="43"/>
      <c r="E9" s="44">
        <v>0</v>
      </c>
      <c r="F9" s="17"/>
      <c r="G9" s="45"/>
    </row>
    <row r="10" spans="2:13" ht="12" customHeight="1" x14ac:dyDescent="0.2">
      <c r="B10" s="47">
        <v>0</v>
      </c>
      <c r="C10" s="48">
        <v>965.67</v>
      </c>
      <c r="D10" s="49"/>
      <c r="E10" s="50">
        <v>0.08</v>
      </c>
      <c r="F10" s="17"/>
      <c r="G10" s="45"/>
    </row>
    <row r="11" spans="2:13" ht="12" customHeight="1" thickBot="1" x14ac:dyDescent="0.25">
      <c r="B11" s="47">
        <v>965.68</v>
      </c>
      <c r="C11" s="48">
        <v>1609.45</v>
      </c>
      <c r="D11" s="49"/>
      <c r="E11" s="50">
        <v>0.09</v>
      </c>
      <c r="F11" s="17"/>
      <c r="G11" s="17"/>
      <c r="H11" s="17"/>
      <c r="I11" s="17"/>
      <c r="J11" s="17"/>
      <c r="K11" s="17"/>
      <c r="L11" s="17"/>
      <c r="M11" s="17"/>
    </row>
    <row r="12" spans="2:13" ht="12" customHeight="1" thickBot="1" x14ac:dyDescent="0.25">
      <c r="B12" s="47">
        <v>1609.46</v>
      </c>
      <c r="C12" s="48">
        <v>3218.9</v>
      </c>
      <c r="D12" s="49"/>
      <c r="E12" s="51">
        <v>0.11</v>
      </c>
      <c r="F12" s="17"/>
      <c r="G12" s="52" t="s">
        <v>36</v>
      </c>
      <c r="H12" s="53"/>
      <c r="I12" s="53"/>
      <c r="J12" s="53"/>
      <c r="K12" s="53"/>
      <c r="L12" s="53"/>
      <c r="M12" s="54"/>
    </row>
    <row r="13" spans="2:13" ht="13.5" thickBot="1" x14ac:dyDescent="0.25">
      <c r="B13" s="55">
        <v>3218.9</v>
      </c>
      <c r="C13" s="56" t="s">
        <v>32</v>
      </c>
      <c r="D13" s="57"/>
      <c r="E13" s="58">
        <f>B13*E12</f>
        <v>354.07900000000001</v>
      </c>
      <c r="F13" s="17"/>
      <c r="G13" s="17"/>
      <c r="H13" s="17"/>
      <c r="I13" s="17"/>
      <c r="J13" s="17"/>
      <c r="K13" s="17"/>
      <c r="L13" s="17"/>
      <c r="M13" s="17"/>
    </row>
    <row r="14" spans="2:13" ht="26.25" thickBot="1" x14ac:dyDescent="0.25">
      <c r="B14" s="59"/>
      <c r="C14" s="59"/>
      <c r="D14" s="59"/>
      <c r="E14" s="59"/>
      <c r="F14" s="17"/>
      <c r="G14" s="27" t="s">
        <v>29</v>
      </c>
      <c r="H14" s="28"/>
      <c r="I14" s="28"/>
      <c r="J14" s="29"/>
      <c r="K14" s="27" t="s">
        <v>30</v>
      </c>
      <c r="L14" s="29"/>
      <c r="M14" s="60" t="s">
        <v>10</v>
      </c>
    </row>
    <row r="15" spans="2:13" ht="12" customHeight="1" thickBot="1" x14ac:dyDescent="0.25">
      <c r="B15" s="14" t="s">
        <v>22</v>
      </c>
      <c r="C15" s="15"/>
      <c r="D15" s="15"/>
      <c r="E15" s="15"/>
      <c r="F15" s="17"/>
      <c r="G15" s="105">
        <f>G8+M8</f>
        <v>4000</v>
      </c>
      <c r="H15" s="106"/>
      <c r="I15" s="107"/>
      <c r="J15" s="61" t="s">
        <v>0</v>
      </c>
      <c r="K15" s="108">
        <f>IF(AND(G15&gt;B9,G15&lt;=C9),D9,IF(AND(G15&gt;B10,G15&lt;=C10),D10,IF(AND(G15&gt;B11,G15&lt;=C11),D11,IF(AND(G15&gt;B12,G15&lt;=C12),D12,IF(AND(G15&gt;B13),D12)))))</f>
        <v>0</v>
      </c>
      <c r="L15" s="62" t="s">
        <v>1</v>
      </c>
      <c r="M15" s="109">
        <f>IF(G15*K15&gt;=318.37,318.37,G15*K15)</f>
        <v>0</v>
      </c>
    </row>
    <row r="16" spans="2:13" ht="12" customHeight="1" x14ac:dyDescent="0.2">
      <c r="B16" s="63" t="s">
        <v>24</v>
      </c>
      <c r="C16" s="64"/>
      <c r="D16" s="5" t="s">
        <v>27</v>
      </c>
      <c r="E16" s="65" t="s">
        <v>28</v>
      </c>
      <c r="F16" s="17"/>
      <c r="G16" s="17"/>
      <c r="H16" s="17"/>
      <c r="I16" s="17"/>
      <c r="J16" s="17"/>
      <c r="K16" s="17"/>
      <c r="L16" s="45"/>
      <c r="M16" s="45"/>
    </row>
    <row r="17" spans="2:14" ht="12" customHeight="1" thickBot="1" x14ac:dyDescent="0.25">
      <c r="B17" s="66" t="s">
        <v>25</v>
      </c>
      <c r="C17" s="67" t="s">
        <v>26</v>
      </c>
      <c r="D17" s="8"/>
      <c r="E17" s="68"/>
      <c r="F17" s="17"/>
      <c r="G17" s="17"/>
      <c r="H17" s="17"/>
      <c r="I17" s="17"/>
      <c r="J17" s="17"/>
      <c r="K17" s="17"/>
      <c r="L17" s="45"/>
      <c r="M17" s="45"/>
    </row>
    <row r="18" spans="2:14" ht="12" customHeight="1" thickBot="1" x14ac:dyDescent="0.25">
      <c r="B18" s="69">
        <v>0</v>
      </c>
      <c r="C18" s="70">
        <v>1434.59</v>
      </c>
      <c r="D18" s="71" t="s">
        <v>31</v>
      </c>
      <c r="E18" s="72" t="s">
        <v>31</v>
      </c>
      <c r="F18" s="17"/>
      <c r="G18" s="17"/>
      <c r="H18" s="17"/>
      <c r="I18" s="17"/>
      <c r="J18" s="17"/>
      <c r="K18" s="17"/>
      <c r="L18" s="45"/>
      <c r="M18" s="45"/>
    </row>
    <row r="19" spans="2:14" ht="12" customHeight="1" thickBot="1" x14ac:dyDescent="0.25">
      <c r="B19" s="73">
        <v>1434.6</v>
      </c>
      <c r="C19" s="74">
        <v>2150</v>
      </c>
      <c r="D19" s="75">
        <v>7.4999999999999997E-2</v>
      </c>
      <c r="E19" s="76">
        <v>107.59</v>
      </c>
      <c r="F19" s="17"/>
      <c r="G19" s="52" t="s">
        <v>34</v>
      </c>
      <c r="H19" s="53"/>
      <c r="I19" s="53"/>
      <c r="J19" s="53"/>
      <c r="K19" s="53"/>
      <c r="L19" s="53"/>
      <c r="M19" s="54"/>
    </row>
    <row r="20" spans="2:14" ht="12" customHeight="1" thickBot="1" x14ac:dyDescent="0.25">
      <c r="B20" s="77">
        <v>2150.0100000000002</v>
      </c>
      <c r="C20" s="78">
        <v>2866.7</v>
      </c>
      <c r="D20" s="79">
        <v>0.15</v>
      </c>
      <c r="E20" s="76">
        <v>268.83999999999997</v>
      </c>
      <c r="F20" s="17"/>
      <c r="G20" s="17"/>
      <c r="H20" s="17"/>
      <c r="I20" s="17"/>
      <c r="J20" s="17"/>
      <c r="K20" s="80"/>
      <c r="L20" s="17"/>
      <c r="M20" s="17"/>
    </row>
    <row r="21" spans="2:14" ht="12" customHeight="1" thickBot="1" x14ac:dyDescent="0.25">
      <c r="B21" s="77">
        <v>2866.71</v>
      </c>
      <c r="C21" s="78">
        <v>3582</v>
      </c>
      <c r="D21" s="75">
        <v>0.22500000000000001</v>
      </c>
      <c r="E21" s="76">
        <v>483.84</v>
      </c>
      <c r="F21" s="17"/>
      <c r="G21" s="14" t="s">
        <v>19</v>
      </c>
      <c r="H21" s="15"/>
      <c r="I21" s="15"/>
      <c r="J21" s="15"/>
      <c r="K21" s="15"/>
      <c r="L21" s="16"/>
      <c r="M21" s="81">
        <v>1</v>
      </c>
      <c r="N21" s="82"/>
    </row>
    <row r="22" spans="2:14" ht="13.5" thickBot="1" x14ac:dyDescent="0.25">
      <c r="B22" s="83">
        <v>3582.01</v>
      </c>
      <c r="C22" s="84"/>
      <c r="D22" s="85">
        <v>0.27500000000000002</v>
      </c>
      <c r="E22" s="86">
        <v>662.94</v>
      </c>
      <c r="F22" s="17"/>
      <c r="L22" s="45"/>
    </row>
    <row r="23" spans="2:14" ht="27" customHeight="1" thickBot="1" x14ac:dyDescent="0.25">
      <c r="B23" s="27" t="s">
        <v>21</v>
      </c>
      <c r="C23" s="28"/>
      <c r="D23" s="28"/>
      <c r="E23" s="87">
        <v>144.19999999999999</v>
      </c>
      <c r="F23" s="17"/>
      <c r="G23" s="27" t="s">
        <v>9</v>
      </c>
      <c r="H23" s="28"/>
      <c r="I23" s="27" t="s">
        <v>10</v>
      </c>
      <c r="J23" s="29"/>
      <c r="K23" s="28" t="s">
        <v>11</v>
      </c>
      <c r="L23" s="29"/>
      <c r="M23" s="30" t="s">
        <v>12</v>
      </c>
    </row>
    <row r="24" spans="2:14" ht="12" customHeight="1" thickBot="1" x14ac:dyDescent="0.25">
      <c r="B24" s="17"/>
      <c r="C24" s="17"/>
      <c r="D24" s="17"/>
      <c r="E24" s="17"/>
      <c r="F24" s="17"/>
      <c r="G24" s="110">
        <f>IF((G15)&lt;=C18,0,IF(G15&gt;=C18,G15))</f>
        <v>4000</v>
      </c>
      <c r="H24" s="88" t="s">
        <v>2</v>
      </c>
      <c r="I24" s="111">
        <f>IF(G24=0,0,M15)</f>
        <v>0</v>
      </c>
      <c r="J24" s="89" t="s">
        <v>2</v>
      </c>
      <c r="K24" s="112">
        <f>M21*E23</f>
        <v>144.19999999999999</v>
      </c>
      <c r="L24" s="90" t="s">
        <v>3</v>
      </c>
      <c r="M24" s="113">
        <f>G24-I24-K24</f>
        <v>3855.8</v>
      </c>
    </row>
    <row r="25" spans="2:14" ht="13.5" thickBot="1" x14ac:dyDescent="0.25">
      <c r="B25" s="91" t="s">
        <v>8</v>
      </c>
      <c r="C25" s="92"/>
      <c r="D25" s="92"/>
      <c r="E25" s="93"/>
      <c r="F25" s="17"/>
      <c r="G25" s="17"/>
      <c r="H25" s="17"/>
      <c r="I25" s="17"/>
      <c r="J25" s="17"/>
      <c r="K25" s="17"/>
      <c r="L25" s="17"/>
      <c r="M25" s="17"/>
    </row>
    <row r="26" spans="2:14" ht="13.5" customHeight="1" thickBot="1" x14ac:dyDescent="0.25">
      <c r="B26" s="94"/>
      <c r="C26" s="95"/>
      <c r="D26" s="95"/>
      <c r="E26" s="96"/>
      <c r="F26" s="17"/>
      <c r="G26" s="27" t="s">
        <v>12</v>
      </c>
      <c r="H26" s="28"/>
      <c r="I26" s="27" t="s">
        <v>13</v>
      </c>
      <c r="J26" s="28"/>
      <c r="K26" s="28"/>
      <c r="L26" s="29"/>
      <c r="M26" s="60" t="s">
        <v>14</v>
      </c>
    </row>
    <row r="27" spans="2:14" ht="12" customHeight="1" thickBot="1" x14ac:dyDescent="0.25">
      <c r="B27" s="17"/>
      <c r="C27" s="17"/>
      <c r="D27" s="17"/>
      <c r="E27" s="17"/>
      <c r="F27" s="17"/>
      <c r="G27" s="116">
        <f>M24</f>
        <v>3855.8</v>
      </c>
      <c r="H27" s="97" t="s">
        <v>0</v>
      </c>
      <c r="I27" s="115">
        <f>IF(AND(G8&gt;B18,G8&lt;=C18),0,IF(AND(G8&gt;B19,G8&lt;=C19),D19,IF(AND(G8&gt;B20,G8&lt;=C20),D20,IF(AND(G8&gt;B21,G8&lt;=C21),D21,IF(AND(G8&gt;B22),D22)))))</f>
        <v>0.22500000000000001</v>
      </c>
      <c r="J27" s="115"/>
      <c r="K27" s="115"/>
      <c r="L27" s="98" t="s">
        <v>1</v>
      </c>
      <c r="M27" s="114">
        <f>$G$27*$I$27</f>
        <v>867.55500000000006</v>
      </c>
    </row>
    <row r="28" spans="2:14" ht="13.5" thickBot="1" x14ac:dyDescent="0.25">
      <c r="B28" s="17"/>
      <c r="C28" s="17"/>
      <c r="D28" s="17"/>
      <c r="E28" s="17"/>
      <c r="F28" s="17"/>
      <c r="G28" s="45"/>
      <c r="H28" s="45"/>
      <c r="I28" s="45"/>
      <c r="J28" s="45"/>
      <c r="K28" s="45"/>
      <c r="L28" s="17"/>
      <c r="M28" s="17"/>
    </row>
    <row r="29" spans="2:14" ht="13.5" thickBot="1" x14ac:dyDescent="0.25">
      <c r="B29" s="17"/>
      <c r="C29" s="17"/>
      <c r="D29" s="17"/>
      <c r="E29" s="17"/>
      <c r="F29" s="17"/>
      <c r="G29" s="27" t="s">
        <v>14</v>
      </c>
      <c r="H29" s="28"/>
      <c r="I29" s="27" t="s">
        <v>15</v>
      </c>
      <c r="J29" s="28"/>
      <c r="K29" s="28"/>
      <c r="L29" s="29"/>
      <c r="M29" s="60" t="s">
        <v>16</v>
      </c>
    </row>
    <row r="30" spans="2:14" ht="12" customHeight="1" thickBot="1" x14ac:dyDescent="0.25">
      <c r="B30" s="17"/>
      <c r="C30" s="17"/>
      <c r="D30" s="17"/>
      <c r="E30" s="17"/>
      <c r="F30" s="17"/>
      <c r="G30" s="117">
        <f>M27</f>
        <v>867.55500000000006</v>
      </c>
      <c r="H30" s="97" t="s">
        <v>2</v>
      </c>
      <c r="I30" s="118">
        <f>IF(AND(G8&gt;B18,G8&lt;=C18),0,IF(AND(G8&gt;B19,G8&lt;=C19),E19,IF(AND(G8&gt;B20,G8&lt;=C20),E20,IF(AND(G8&gt;B21,G8&lt;=C21),E21,IF(AND(G8&gt;B22),E22)))))</f>
        <v>483.84</v>
      </c>
      <c r="J30" s="118"/>
      <c r="K30" s="118"/>
      <c r="L30" s="99" t="s">
        <v>1</v>
      </c>
      <c r="M30" s="119">
        <f>$G$30-$I$30</f>
        <v>383.71500000000009</v>
      </c>
    </row>
    <row r="31" spans="2:14" ht="13.5" thickBot="1" x14ac:dyDescent="0.25">
      <c r="B31" s="17"/>
      <c r="C31" s="17"/>
      <c r="D31" s="17"/>
      <c r="E31" s="17"/>
      <c r="F31" s="17"/>
      <c r="N31" s="100"/>
    </row>
    <row r="32" spans="2:14" ht="12" customHeight="1" thickBot="1" x14ac:dyDescent="0.25">
      <c r="B32" s="17"/>
      <c r="C32" s="17"/>
      <c r="D32" s="17"/>
      <c r="E32" s="17"/>
      <c r="F32" s="17"/>
      <c r="G32" s="52" t="s">
        <v>35</v>
      </c>
      <c r="H32" s="53"/>
      <c r="I32" s="53"/>
      <c r="J32" s="53"/>
      <c r="K32" s="53"/>
      <c r="L32" s="53"/>
      <c r="M32" s="54"/>
      <c r="N32" s="100"/>
    </row>
    <row r="33" spans="2:13" ht="27" customHeight="1" thickBot="1" x14ac:dyDescent="0.25">
      <c r="B33" s="17"/>
      <c r="C33" s="17"/>
      <c r="D33" s="17"/>
      <c r="E33" s="17"/>
      <c r="F33" s="17"/>
      <c r="G33" s="27" t="s">
        <v>9</v>
      </c>
      <c r="H33" s="28"/>
      <c r="I33" s="27" t="s">
        <v>17</v>
      </c>
      <c r="J33" s="29"/>
      <c r="K33" s="27" t="s">
        <v>16</v>
      </c>
      <c r="L33" s="29"/>
      <c r="M33" s="30" t="s">
        <v>18</v>
      </c>
    </row>
    <row r="34" spans="2:13" ht="13.5" thickBot="1" x14ac:dyDescent="0.25">
      <c r="F34" s="17"/>
      <c r="G34" s="116">
        <f>G15</f>
        <v>4000</v>
      </c>
      <c r="H34" s="97" t="s">
        <v>6</v>
      </c>
      <c r="I34" s="121">
        <f>M15</f>
        <v>0</v>
      </c>
      <c r="J34" s="98" t="s">
        <v>6</v>
      </c>
      <c r="K34" s="116">
        <f>M30</f>
        <v>383.71500000000009</v>
      </c>
      <c r="L34" s="101" t="s">
        <v>5</v>
      </c>
      <c r="M34" s="120">
        <f>G34-I34-K34</f>
        <v>3616.2849999999999</v>
      </c>
    </row>
    <row r="35" spans="2:13" x14ac:dyDescent="0.2">
      <c r="F35" s="17"/>
    </row>
    <row r="36" spans="2:13" hidden="1" x14ac:dyDescent="0.2">
      <c r="G36" s="102"/>
      <c r="H36" s="45"/>
      <c r="I36" s="102"/>
      <c r="J36" s="45"/>
      <c r="K36" s="102"/>
      <c r="L36" s="45"/>
      <c r="M36" s="102"/>
    </row>
    <row r="37" spans="2:13" hidden="1" x14ac:dyDescent="0.2">
      <c r="G37" s="45"/>
      <c r="H37" s="103"/>
      <c r="I37" s="103"/>
      <c r="J37" s="17"/>
      <c r="K37" s="45"/>
      <c r="L37" s="17"/>
      <c r="M37" s="45"/>
    </row>
    <row r="38" spans="2:13" hidden="1" x14ac:dyDescent="0.2">
      <c r="G38" s="45"/>
      <c r="H38" s="103"/>
      <c r="I38" s="45"/>
      <c r="J38" s="17"/>
      <c r="K38" s="45"/>
      <c r="L38" s="17"/>
      <c r="M38" s="45"/>
    </row>
  </sheetData>
  <sheetProtection password="D281" sheet="1" selectLockedCells="1"/>
  <mergeCells count="42">
    <mergeCell ref="G8:I8"/>
    <mergeCell ref="G7:J7"/>
    <mergeCell ref="G15:I15"/>
    <mergeCell ref="G14:J14"/>
    <mergeCell ref="G12:M12"/>
    <mergeCell ref="G19:M19"/>
    <mergeCell ref="E7:E8"/>
    <mergeCell ref="D16:D17"/>
    <mergeCell ref="C12:D12"/>
    <mergeCell ref="C13:D13"/>
    <mergeCell ref="B23:D23"/>
    <mergeCell ref="B15:E15"/>
    <mergeCell ref="G33:H33"/>
    <mergeCell ref="I33:J33"/>
    <mergeCell ref="K33:L33"/>
    <mergeCell ref="G23:H23"/>
    <mergeCell ref="I23:J23"/>
    <mergeCell ref="K23:L23"/>
    <mergeCell ref="G26:H26"/>
    <mergeCell ref="G29:H29"/>
    <mergeCell ref="I26:L26"/>
    <mergeCell ref="I30:K30"/>
    <mergeCell ref="G32:M32"/>
    <mergeCell ref="I27:K27"/>
    <mergeCell ref="B7:D7"/>
    <mergeCell ref="C8:D8"/>
    <mergeCell ref="C9:D9"/>
    <mergeCell ref="C10:D10"/>
    <mergeCell ref="B25:E26"/>
    <mergeCell ref="G21:L21"/>
    <mergeCell ref="B14:E14"/>
    <mergeCell ref="I29:L29"/>
    <mergeCell ref="B1:M1"/>
    <mergeCell ref="G5:M5"/>
    <mergeCell ref="E16:E17"/>
    <mergeCell ref="B16:C16"/>
    <mergeCell ref="K7:L7"/>
    <mergeCell ref="C11:D11"/>
    <mergeCell ref="B2:M3"/>
    <mergeCell ref="B6:E6"/>
    <mergeCell ref="B5:E5"/>
    <mergeCell ref="K14:L14"/>
  </mergeCells>
  <phoneticPr fontId="0" type="noConversion"/>
  <pageMargins left="0.32" right="0.31" top="0.984251969" bottom="0.984251969" header="0.49212598499999999" footer="0.49212598499999999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FÉRIAS</vt:lpstr>
      <vt:lpstr>FÉRIAS!Area_de_impressao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Elias dos Santos</dc:creator>
  <cp:lastModifiedBy>Daniel Elias dos Santos</cp:lastModifiedBy>
  <cp:lastPrinted>2010-03-26T19:34:50Z</cp:lastPrinted>
  <dcterms:created xsi:type="dcterms:W3CDTF">2004-11-11T16:47:51Z</dcterms:created>
  <dcterms:modified xsi:type="dcterms:W3CDTF">2016-04-01T20:58:17Z</dcterms:modified>
</cp:coreProperties>
</file>