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2073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2" i="1" l="1"/>
  <c r="E10" i="1"/>
  <c r="F21" i="1"/>
  <c r="F20" i="1"/>
  <c r="E11" i="1" l="1"/>
  <c r="E12" i="1" s="1"/>
  <c r="E13" i="1" s="1"/>
  <c r="G27" i="1" l="1"/>
  <c r="G28" i="1"/>
  <c r="G30" i="1"/>
  <c r="G31" i="1"/>
  <c r="G29" i="1"/>
  <c r="E8" i="1" l="1"/>
</calcChain>
</file>

<file path=xl/comments1.xml><?xml version="1.0" encoding="utf-8"?>
<comments xmlns="http://schemas.openxmlformats.org/spreadsheetml/2006/main">
  <authors>
    <author>Daniel Elias dos Santos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Daniel Elias dos Santos: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Retenção na fonte mensal
</t>
        </r>
        <r>
          <rPr>
            <b/>
            <sz val="12"/>
            <color indexed="81"/>
            <rFont val="Tahoma"/>
            <family val="2"/>
          </rPr>
          <t>BASE PARA CÁLCULO DE IR</t>
        </r>
        <r>
          <rPr>
            <sz val="12"/>
            <color indexed="81"/>
            <rFont val="Tahoma"/>
            <family val="2"/>
          </rPr>
          <t xml:space="preserve">
1- Para calcular o imposto de renda retido na fonte mensalmente, antes de aplicar a alíquota, você deve subtrair do total dos rendimentos tributáveis as parcelas dedutíveis admitidas, a saber:
Contribuição previdenciária oficial (INSS, RPPS, etc.);
Dedução por dependente (número de dependentes comprovados multiplicado pelo valor por dependente);
Pensão alimentícia;
Contribuições a Previdência Privada, Funpresp, FAPI e parcela isenta de aposentadoria do contribuinte com idade igual ou superior a 65 anos. No caso do carne-Leão, abate-se o Livro Caixa.
Os valores de dedução por dependente são:
Dedução por dependente 189,59 Até 03/15: 179,71
Parcela isenta de rendimentos previdenciários de maiores de 65 anos:
Após 03/15 Até 03/15
Isento até 1.903,98 mensais Isento até 1.787,77 mensais
2- Depois, você confere na tabela de retenção do imposto de renda a alíquota aplicável aos rendimentos tributáveis que você encontrou no passo 1 e efetua a multiplicação.
3- De posse do valor encontrado no passo 2 (valor da alíquota nominal), você deve subtrair a chamada “parcela a deduzir”, constante da terceira coluna da tabela imposto de renda acima. Essa subtração obedece à chamada progressividade do imposto de renda e garante que mesmo que uma pessoa tenha renda tributável na maior alíquota, a parte de seus rendimentos inferiores aos outros patamares será tributável pelas alíquotas correspondentes.
Ajuste Anual
No Ajuste Anual são permitidas todas as deduções previstas em lei, além daquelas usadas para a retenção mensal (exemplo: despesas de saúde, instrução, etc.). Abaixo listaremos com mais detalhes as deduções da declaração de imposto de renda anual de ajuste.</t>
        </r>
      </text>
    </comment>
  </commentList>
</comments>
</file>

<file path=xl/sharedStrings.xml><?xml version="1.0" encoding="utf-8"?>
<sst xmlns="http://schemas.openxmlformats.org/spreadsheetml/2006/main" count="24" uniqueCount="21">
  <si>
    <t>Salario Mensal R$</t>
  </si>
  <si>
    <t>Numero de Dependentes</t>
  </si>
  <si>
    <t>Descontos extras (R$)</t>
  </si>
  <si>
    <t>Imposto (R$)</t>
  </si>
  <si>
    <t>Desconto de dependentes (R$)</t>
  </si>
  <si>
    <t>Contribuicao INSS (R$)</t>
  </si>
  <si>
    <t>Total de descontos (R$)</t>
  </si>
  <si>
    <t>Tabela de Contribuição ao INSS</t>
  </si>
  <si>
    <t>Salário-de-contribuição ao INSS (R$)</t>
  </si>
  <si>
    <t>Alíquota (%)</t>
  </si>
  <si>
    <t>Contribuição ao INSS (R$)</t>
  </si>
  <si>
    <t>De</t>
  </si>
  <si>
    <t>Até</t>
  </si>
  <si>
    <t>Tabela Progressiva Mensal - IRPF</t>
  </si>
  <si>
    <t>Base de Cálculo (R$)</t>
  </si>
  <si>
    <t>-</t>
  </si>
  <si>
    <t>IMPOSTO DE RENDA PF NA BASE DE CÁLCULO MENSAL</t>
  </si>
  <si>
    <t>Parcela a deduzir do IR</t>
  </si>
  <si>
    <t>Imposto de renda a recolher</t>
  </si>
  <si>
    <t>Salario Tributavel (Base IR)</t>
  </si>
  <si>
    <t>Dedução por dependente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</si>
</sst>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Arial"/>
      <family val="2"/>
    </font>
    <font>
      <b/>
      <sz val="14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5">
    <xf numFmtId="0" fontId="0" fillId="0" borderId="0" xfId="0"/>
    <xf numFmtId="0" fontId="1" fillId="3" borderId="0" xfId="0" applyFont="1" applyFill="1" applyProtection="1"/>
    <xf numFmtId="0" fontId="1" fillId="3" borderId="0" xfId="0" applyFont="1" applyFill="1" applyAlignment="1" applyProtection="1">
      <alignment horizontal="right"/>
    </xf>
    <xf numFmtId="2" fontId="1" fillId="3" borderId="0" xfId="0" applyNumberFormat="1" applyFont="1" applyFill="1" applyAlignment="1" applyProtection="1">
      <alignment horizontal="left"/>
    </xf>
    <xf numFmtId="4" fontId="1" fillId="3" borderId="0" xfId="0" applyNumberFormat="1" applyFont="1" applyFill="1" applyProtection="1"/>
    <xf numFmtId="0" fontId="3" fillId="3" borderId="0" xfId="0" applyFont="1" applyFill="1" applyAlignment="1" applyProtection="1">
      <alignment horizontal="left" wrapText="1"/>
    </xf>
    <xf numFmtId="164" fontId="1" fillId="2" borderId="0" xfId="1" applyFont="1" applyFill="1" applyProtection="1"/>
    <xf numFmtId="0" fontId="3" fillId="3" borderId="0" xfId="0" applyFont="1" applyFill="1" applyAlignment="1" applyProtection="1">
      <alignment horizontal="right" wrapText="1"/>
    </xf>
    <xf numFmtId="2" fontId="1" fillId="3" borderId="0" xfId="0" applyNumberFormat="1" applyFont="1" applyFill="1" applyProtection="1"/>
    <xf numFmtId="0" fontId="3" fillId="3" borderId="0" xfId="0" applyFont="1" applyFill="1" applyAlignment="1" applyProtection="1">
      <alignment horizontal="right" wrapText="1"/>
    </xf>
    <xf numFmtId="164" fontId="1" fillId="3" borderId="0" xfId="1" applyFont="1" applyFill="1" applyAlignment="1" applyProtection="1">
      <alignment vertical="center"/>
    </xf>
    <xf numFmtId="164" fontId="1" fillId="3" borderId="0" xfId="1" applyFont="1" applyFill="1" applyProtection="1"/>
    <xf numFmtId="0" fontId="3" fillId="3" borderId="1" xfId="0" applyFont="1" applyFill="1" applyBorder="1" applyAlignment="1" applyProtection="1">
      <alignment horizontal="right" wrapText="1"/>
    </xf>
    <xf numFmtId="164" fontId="3" fillId="3" borderId="1" xfId="1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2" fontId="3" fillId="3" borderId="1" xfId="0" applyNumberFormat="1" applyFont="1" applyFill="1" applyBorder="1" applyAlignment="1" applyProtection="1">
      <alignment horizontal="right"/>
    </xf>
    <xf numFmtId="2" fontId="5" fillId="4" borderId="1" xfId="0" applyNumberFormat="1" applyFont="1" applyFill="1" applyBorder="1" applyAlignment="1" applyProtection="1">
      <alignment horizontal="right"/>
    </xf>
    <xf numFmtId="0" fontId="5" fillId="4" borderId="1" xfId="0" applyNumberFormat="1" applyFont="1" applyFill="1" applyBorder="1" applyAlignment="1" applyProtection="1">
      <alignment horizontal="center"/>
    </xf>
    <xf numFmtId="164" fontId="5" fillId="4" borderId="1" xfId="1" applyFont="1" applyFill="1" applyBorder="1" applyAlignment="1" applyProtection="1">
      <alignment horizontal="right"/>
    </xf>
    <xf numFmtId="2" fontId="1" fillId="3" borderId="1" xfId="0" applyNumberFormat="1" applyFont="1" applyFill="1" applyBorder="1" applyProtection="1"/>
    <xf numFmtId="2" fontId="3" fillId="3" borderId="1" xfId="0" applyNumberFormat="1" applyFont="1" applyFill="1" applyBorder="1" applyAlignment="1" applyProtection="1">
      <alignment horizontal="center"/>
    </xf>
    <xf numFmtId="164" fontId="3" fillId="3" borderId="1" xfId="1" applyFont="1" applyFill="1" applyBorder="1" applyAlignment="1" applyProtection="1">
      <alignment horizontal="right"/>
    </xf>
    <xf numFmtId="164" fontId="3" fillId="4" borderId="1" xfId="1" applyFont="1" applyFill="1" applyBorder="1" applyAlignment="1" applyProtection="1">
      <alignment horizontal="right"/>
    </xf>
    <xf numFmtId="165" fontId="3" fillId="3" borderId="1" xfId="0" applyNumberFormat="1" applyFont="1" applyFill="1" applyBorder="1" applyAlignment="1" applyProtection="1">
      <alignment horizontal="center"/>
    </xf>
    <xf numFmtId="164" fontId="1" fillId="3" borderId="1" xfId="1" applyFont="1" applyFill="1" applyBorder="1" applyProtection="1"/>
    <xf numFmtId="0" fontId="1" fillId="3" borderId="0" xfId="0" applyFont="1" applyFill="1" applyProtection="1"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/>
      <protection locked="0"/>
    </xf>
    <xf numFmtId="164" fontId="1" fillId="7" borderId="0" xfId="1" applyFont="1" applyFill="1" applyAlignment="1" applyProtection="1">
      <alignment horizontal="right"/>
      <protection locked="0"/>
    </xf>
    <xf numFmtId="0" fontId="1" fillId="3" borderId="0" xfId="0" applyFont="1" applyFill="1" applyAlignment="1" applyProtection="1">
      <alignment horizontal="right"/>
      <protection locked="0"/>
    </xf>
    <xf numFmtId="1" fontId="1" fillId="7" borderId="0" xfId="0" applyNumberFormat="1" applyFont="1" applyFill="1" applyAlignment="1" applyProtection="1">
      <alignment horizontal="center"/>
      <protection locked="0"/>
    </xf>
    <xf numFmtId="4" fontId="1" fillId="3" borderId="0" xfId="0" applyNumberFormat="1" applyFont="1" applyFill="1" applyProtection="1">
      <protection locked="0"/>
    </xf>
    <xf numFmtId="164" fontId="1" fillId="3" borderId="0" xfId="1" applyFont="1" applyFill="1" applyProtection="1">
      <protection locked="0"/>
    </xf>
    <xf numFmtId="164" fontId="1" fillId="7" borderId="0" xfId="1" applyFont="1" applyFill="1" applyProtection="1"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164" fontId="1" fillId="7" borderId="0" xfId="1" applyFont="1" applyFill="1" applyAlignment="1" applyProtection="1">
      <alignment vertic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3" borderId="0" xfId="0" applyFont="1" applyFill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right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3" fillId="5" borderId="4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right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</cellXfs>
  <cellStyles count="2">
    <cellStyle name="Moeda" xfId="1" builtinId="4"/>
    <cellStyle name="Normal" xfId="0" builtinId="0"/>
  </cellStyles>
  <dxfs count="2">
    <dxf>
      <font>
        <b/>
        <i val="0"/>
      </font>
      <fill>
        <gradientFill degree="90">
          <stop position="0">
            <color rgb="FFFF7C80"/>
          </stop>
          <stop position="1">
            <color theme="0"/>
          </stop>
        </gradientFill>
      </fill>
    </dxf>
    <dxf>
      <font>
        <b/>
        <i val="0"/>
      </font>
      <fill>
        <gradientFill degree="90">
          <stop position="0">
            <color theme="4" tint="0.59999389629810485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2"/>
  <sheetViews>
    <sheetView showGridLines="0" showRowColHeaders="0" tabSelected="1" zoomScale="80" zoomScaleNormal="80" workbookViewId="0">
      <selection activeCell="E15" sqref="E15"/>
    </sheetView>
  </sheetViews>
  <sheetFormatPr defaultColWidth="0" defaultRowHeight="18" zeroHeight="1" x14ac:dyDescent="0.25"/>
  <cols>
    <col min="1" max="1" width="4" style="25" customWidth="1"/>
    <col min="2" max="2" width="9.140625" style="25" customWidth="1"/>
    <col min="3" max="3" width="14" style="25" customWidth="1"/>
    <col min="4" max="4" width="20.28515625" style="25" customWidth="1"/>
    <col min="5" max="5" width="18.140625" style="25" customWidth="1"/>
    <col min="6" max="6" width="30.7109375" style="25" customWidth="1"/>
    <col min="7" max="7" width="18.140625" style="25" customWidth="1"/>
    <col min="8" max="8" width="13" style="25" customWidth="1"/>
    <col min="9" max="9" width="19.7109375" style="25" customWidth="1"/>
    <col min="10" max="10" width="11.42578125" style="25" bestFit="1" customWidth="1"/>
    <col min="11" max="18" width="9.140625" style="25" customWidth="1"/>
    <col min="19" max="16384" width="9.140625" style="25" hidden="1"/>
  </cols>
  <sheetData>
    <row r="1" spans="2:14" ht="11.25" customHeight="1" thickBot="1" x14ac:dyDescent="0.3"/>
    <row r="2" spans="2:14" s="29" customFormat="1" ht="32.25" customHeight="1" thickBot="1" x14ac:dyDescent="0.3">
      <c r="B2" s="26" t="s">
        <v>16</v>
      </c>
      <c r="C2" s="27"/>
      <c r="D2" s="27"/>
      <c r="E2" s="27"/>
      <c r="F2" s="27"/>
      <c r="G2" s="27"/>
      <c r="H2" s="28"/>
      <c r="N2" s="29">
        <v>0</v>
      </c>
    </row>
    <row r="3" spans="2:14" x14ac:dyDescent="0.25">
      <c r="C3" s="30"/>
      <c r="D3" s="30"/>
      <c r="E3" s="30"/>
      <c r="F3" s="30"/>
    </row>
    <row r="4" spans="2:14" x14ac:dyDescent="0.25">
      <c r="C4" s="31" t="s">
        <v>0</v>
      </c>
      <c r="D4" s="31"/>
      <c r="E4" s="32">
        <v>3500</v>
      </c>
      <c r="G4" s="33"/>
      <c r="I4" s="33"/>
    </row>
    <row r="5" spans="2:14" x14ac:dyDescent="0.25">
      <c r="C5" s="31" t="s">
        <v>1</v>
      </c>
      <c r="D5" s="31"/>
      <c r="E5" s="34">
        <v>1</v>
      </c>
      <c r="G5" s="35"/>
      <c r="I5" s="36"/>
    </row>
    <row r="6" spans="2:14" x14ac:dyDescent="0.25">
      <c r="C6" s="31" t="s">
        <v>2</v>
      </c>
      <c r="D6" s="31"/>
      <c r="E6" s="37">
        <v>0</v>
      </c>
      <c r="G6" s="35"/>
      <c r="I6" s="36"/>
    </row>
    <row r="7" spans="2:14" s="1" customFormat="1" x14ac:dyDescent="0.25">
      <c r="C7" s="2"/>
      <c r="D7" s="2"/>
      <c r="E7" s="3"/>
      <c r="G7" s="4"/>
    </row>
    <row r="8" spans="2:14" s="1" customFormat="1" x14ac:dyDescent="0.25">
      <c r="C8" s="5" t="s">
        <v>18</v>
      </c>
      <c r="D8" s="5"/>
      <c r="E8" s="6">
        <f>G27+G28+G29+G30+G31</f>
        <v>84.011499999999955</v>
      </c>
      <c r="G8" s="4"/>
    </row>
    <row r="9" spans="2:14" s="1" customFormat="1" x14ac:dyDescent="0.25">
      <c r="C9" s="7"/>
      <c r="D9" s="7"/>
      <c r="E9" s="8"/>
      <c r="G9" s="4"/>
    </row>
    <row r="10" spans="2:14" s="1" customFormat="1" ht="37.5" customHeight="1" x14ac:dyDescent="0.25">
      <c r="C10" s="9" t="s">
        <v>4</v>
      </c>
      <c r="D10" s="9"/>
      <c r="E10" s="10">
        <f>E15*E5</f>
        <v>189.59</v>
      </c>
      <c r="G10" s="4"/>
    </row>
    <row r="11" spans="2:14" s="1" customFormat="1" x14ac:dyDescent="0.25">
      <c r="C11" s="9" t="s">
        <v>5</v>
      </c>
      <c r="D11" s="9"/>
      <c r="E11" s="11">
        <f>F20+F21+F22</f>
        <v>385</v>
      </c>
      <c r="G11" s="4"/>
    </row>
    <row r="12" spans="2:14" s="1" customFormat="1" x14ac:dyDescent="0.25">
      <c r="C12" s="9" t="s">
        <v>6</v>
      </c>
      <c r="D12" s="9"/>
      <c r="E12" s="11">
        <f>E6+E10+E11</f>
        <v>574.59</v>
      </c>
      <c r="G12" s="4"/>
    </row>
    <row r="13" spans="2:14" s="1" customFormat="1" x14ac:dyDescent="0.25">
      <c r="C13" s="12" t="s">
        <v>19</v>
      </c>
      <c r="D13" s="12"/>
      <c r="E13" s="13">
        <f>E4-E12</f>
        <v>2925.41</v>
      </c>
      <c r="G13" s="4"/>
    </row>
    <row r="14" spans="2:14" s="1" customFormat="1" x14ac:dyDescent="0.25">
      <c r="C14" s="2"/>
      <c r="D14" s="2"/>
      <c r="G14" s="4"/>
    </row>
    <row r="15" spans="2:14" ht="42" customHeight="1" x14ac:dyDescent="0.25">
      <c r="C15" s="38" t="s">
        <v>20</v>
      </c>
      <c r="D15" s="38"/>
      <c r="E15" s="39">
        <v>189.59</v>
      </c>
      <c r="G15" s="35"/>
    </row>
    <row r="16" spans="2:14" ht="18.75" thickBot="1" x14ac:dyDescent="0.3">
      <c r="G16" s="35"/>
    </row>
    <row r="17" spans="3:7" ht="18.75" thickBot="1" x14ac:dyDescent="0.3">
      <c r="C17" s="40" t="s">
        <v>7</v>
      </c>
      <c r="D17" s="41"/>
      <c r="E17" s="41"/>
      <c r="F17" s="42"/>
      <c r="G17" s="35"/>
    </row>
    <row r="18" spans="3:7" s="43" customFormat="1" ht="42" customHeight="1" x14ac:dyDescent="0.25">
      <c r="C18" s="38" t="s">
        <v>8</v>
      </c>
      <c r="D18" s="38"/>
      <c r="E18" s="44" t="s">
        <v>9</v>
      </c>
      <c r="F18" s="45" t="s">
        <v>10</v>
      </c>
    </row>
    <row r="19" spans="3:7" ht="18.75" x14ac:dyDescent="0.3">
      <c r="C19" s="14" t="s">
        <v>11</v>
      </c>
      <c r="D19" s="14" t="s">
        <v>12</v>
      </c>
      <c r="E19" s="47"/>
      <c r="F19" s="48"/>
    </row>
    <row r="20" spans="3:7" x14ac:dyDescent="0.25">
      <c r="C20" s="15">
        <v>0</v>
      </c>
      <c r="D20" s="16">
        <v>1556.94</v>
      </c>
      <c r="E20" s="17">
        <v>8</v>
      </c>
      <c r="F20" s="18">
        <f>IF(AND(E$4&gt;=C20,E$4&lt;=D20),E$4*E20/100,0)</f>
        <v>0</v>
      </c>
    </row>
    <row r="21" spans="3:7" x14ac:dyDescent="0.25">
      <c r="C21" s="15">
        <v>1556.95</v>
      </c>
      <c r="D21" s="16">
        <v>2594.92</v>
      </c>
      <c r="E21" s="17">
        <v>9</v>
      </c>
      <c r="F21" s="18">
        <f t="shared" ref="F21" si="0">IF(AND(E$4&gt;=C21,E$4&lt;=D21),E$4*E21/100,0)</f>
        <v>0</v>
      </c>
    </row>
    <row r="22" spans="3:7" x14ac:dyDescent="0.25">
      <c r="C22" s="15">
        <v>2594.9299999999998</v>
      </c>
      <c r="D22" s="16">
        <v>5189.82</v>
      </c>
      <c r="E22" s="17">
        <v>11</v>
      </c>
      <c r="F22" s="18">
        <f>IF(E$4&gt;=C22,MIN(E$4,D22)*E22/100,0)</f>
        <v>385</v>
      </c>
    </row>
    <row r="23" spans="3:7" ht="18.75" thickBot="1" x14ac:dyDescent="0.3"/>
    <row r="24" spans="3:7" ht="18" customHeight="1" thickBot="1" x14ac:dyDescent="0.3">
      <c r="C24" s="49" t="s">
        <v>13</v>
      </c>
      <c r="D24" s="50"/>
      <c r="E24" s="50"/>
      <c r="F24" s="50"/>
      <c r="G24" s="51"/>
    </row>
    <row r="25" spans="3:7" ht="55.5" customHeight="1" x14ac:dyDescent="0.25">
      <c r="C25" s="52" t="s">
        <v>14</v>
      </c>
      <c r="D25" s="52"/>
      <c r="E25" s="53" t="s">
        <v>9</v>
      </c>
      <c r="F25" s="54" t="s">
        <v>17</v>
      </c>
      <c r="G25" s="53" t="s">
        <v>3</v>
      </c>
    </row>
    <row r="26" spans="3:7" x14ac:dyDescent="0.25">
      <c r="C26" s="46" t="s">
        <v>11</v>
      </c>
      <c r="D26" s="46" t="s">
        <v>12</v>
      </c>
      <c r="E26" s="47"/>
      <c r="F26" s="47"/>
      <c r="G26" s="47"/>
    </row>
    <row r="27" spans="3:7" x14ac:dyDescent="0.25">
      <c r="C27" s="15">
        <v>0</v>
      </c>
      <c r="D27" s="19">
        <v>1903.98</v>
      </c>
      <c r="E27" s="20">
        <v>0</v>
      </c>
      <c r="F27" s="21">
        <v>0</v>
      </c>
      <c r="G27" s="22">
        <f>IF(AND(E$13&gt;=C27,E$13&lt;=D27),(E$13*E27/100)-F27,0)</f>
        <v>0</v>
      </c>
    </row>
    <row r="28" spans="3:7" x14ac:dyDescent="0.25">
      <c r="C28" s="15">
        <v>1903.99</v>
      </c>
      <c r="D28" s="19">
        <v>2826.65</v>
      </c>
      <c r="E28" s="23">
        <v>7.5</v>
      </c>
      <c r="F28" s="24">
        <v>142.80000000000001</v>
      </c>
      <c r="G28" s="22">
        <f t="shared" ref="G28:G30" si="1">IF(AND(E$13&gt;=C28,E$13&lt;=D28),(E$13*E28/100)-F28,0)</f>
        <v>0</v>
      </c>
    </row>
    <row r="29" spans="3:7" x14ac:dyDescent="0.25">
      <c r="C29" s="15">
        <v>2826.66</v>
      </c>
      <c r="D29" s="19">
        <v>3751.05</v>
      </c>
      <c r="E29" s="23">
        <v>15</v>
      </c>
      <c r="F29" s="24">
        <v>354.8</v>
      </c>
      <c r="G29" s="22">
        <f t="shared" si="1"/>
        <v>84.011499999999955</v>
      </c>
    </row>
    <row r="30" spans="3:7" x14ac:dyDescent="0.25">
      <c r="C30" s="15">
        <v>3751.06</v>
      </c>
      <c r="D30" s="19">
        <v>4664.68</v>
      </c>
      <c r="E30" s="23">
        <v>22.5</v>
      </c>
      <c r="F30" s="24">
        <v>636.13</v>
      </c>
      <c r="G30" s="22">
        <f t="shared" si="1"/>
        <v>0</v>
      </c>
    </row>
    <row r="31" spans="3:7" x14ac:dyDescent="0.25">
      <c r="C31" s="15">
        <v>4664.6899999999996</v>
      </c>
      <c r="D31" s="15" t="s">
        <v>15</v>
      </c>
      <c r="E31" s="23">
        <v>27.5</v>
      </c>
      <c r="F31" s="24">
        <v>869.36</v>
      </c>
      <c r="G31" s="22">
        <f>IF(E$13&gt;=C31,(E$13*E31/100)-F31,0)</f>
        <v>0</v>
      </c>
    </row>
    <row r="32" spans="3:7" x14ac:dyDescent="0.25">
      <c r="F32" s="36"/>
      <c r="G32" s="36"/>
    </row>
  </sheetData>
  <sheetProtection password="D281" sheet="1" objects="1" scenarios="1" selectLockedCells="1"/>
  <mergeCells count="16">
    <mergeCell ref="C24:G24"/>
    <mergeCell ref="B2:H2"/>
    <mergeCell ref="C18:D18"/>
    <mergeCell ref="C17:F17"/>
    <mergeCell ref="C25:D25"/>
    <mergeCell ref="C4:D4"/>
    <mergeCell ref="C5:D5"/>
    <mergeCell ref="C7:D7"/>
    <mergeCell ref="C8:D8"/>
    <mergeCell ref="C10:D10"/>
    <mergeCell ref="C11:D11"/>
    <mergeCell ref="C12:D12"/>
    <mergeCell ref="C13:D13"/>
    <mergeCell ref="C14:D14"/>
    <mergeCell ref="C15:D15"/>
    <mergeCell ref="C6:D6"/>
  </mergeCells>
  <conditionalFormatting sqref="F20:F22 G27:G31">
    <cfRule type="cellIs" dxfId="1" priority="2" operator="greaterThan">
      <formula>0</formula>
    </cfRule>
  </conditionalFormatting>
  <conditionalFormatting sqref="E8">
    <cfRule type="cellIs" dxfId="0" priority="1" operator="greaterThan">
      <formula>0</formula>
    </cfRule>
  </conditionalFormatting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rbfreitas</dc:creator>
  <cp:lastModifiedBy>Daniel Elias dos Santos</cp:lastModifiedBy>
  <cp:revision/>
  <dcterms:created xsi:type="dcterms:W3CDTF">2013-08-31T21:12:02Z</dcterms:created>
  <dcterms:modified xsi:type="dcterms:W3CDTF">2016-03-04T18:51:12Z</dcterms:modified>
</cp:coreProperties>
</file>