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EstaPasta_de_trabalho" defaultThemeVersion="124226"/>
  <bookViews>
    <workbookView xWindow="240" yWindow="75" windowWidth="11280" windowHeight="7755" tabRatio="822"/>
  </bookViews>
  <sheets>
    <sheet name="CMV" sheetId="29" r:id="rId1"/>
  </sheets>
  <externalReferences>
    <externalReference r:id="rId2"/>
  </externalReferences>
  <definedNames>
    <definedName name="AC">[1]NUMEROS!$B$2</definedName>
    <definedName name="AC_">[1]NUMEROS!$C$2</definedName>
    <definedName name="AP">[1]NUMEROS!$B$3</definedName>
    <definedName name="AP_">[1]NUMEROS!$C$3</definedName>
    <definedName name="ARLP">[1]NUMEROS!$B$4</definedName>
    <definedName name="ARLP_">[1]NUMEROS!$C$4</definedName>
    <definedName name="AT">[1]NUMEROS!$B$5</definedName>
    <definedName name="AT_">[1]NUMEROS!$C$5</definedName>
    <definedName name="CCLP">[1]NUMEROS!$B$19</definedName>
    <definedName name="CCLP_">[1]NUMEROS!$C$19</definedName>
    <definedName name="CLASSIFICAÇÃO">#REF!</definedName>
    <definedName name="CPV">[1]NUMEROS!$B$6</definedName>
    <definedName name="CPV_">[1]NUMEROS!$C$6</definedName>
    <definedName name="CRÉDITO">#REF!</definedName>
    <definedName name="data">#REF!</definedName>
    <definedName name="DÉBITO">#REF!</definedName>
    <definedName name="DESCRIÇÃO">#REF!</definedName>
    <definedName name="Devol">[1]NUMEROS!$B$20</definedName>
    <definedName name="Devol_">[1]NUMEROS!$C$20</definedName>
    <definedName name="ENTRACRÉDITO">#REF!</definedName>
    <definedName name="ENTRACRÉDITOP">#REF!</definedName>
    <definedName name="EntraData">#REF!</definedName>
    <definedName name="ENTRADÉBITO">#REF!</definedName>
    <definedName name="ENTRAHISTÓRICO">#REF!</definedName>
    <definedName name="EstoInicial_">[1]NUMEROS!$C$17</definedName>
    <definedName name="Estoques">[1]NUMEROS!$B$18</definedName>
    <definedName name="Estoques_">[1]NUMEROS!$C$18</definedName>
    <definedName name="EstqFinal_">[1]NUMEROS!$C$16</definedName>
    <definedName name="FCLP">[1]NUMEROS!$B$15</definedName>
    <definedName name="FCLP_">[1]NUMEROS!$C$15</definedName>
    <definedName name="Fim">#REF!</definedName>
    <definedName name="HISTÓRICO">#REF!</definedName>
    <definedName name="LL">[1]NUMEROS!$B$7</definedName>
    <definedName name="LL_">[1]NUMEROS!$C$7</definedName>
    <definedName name="MC">[1]NUMEROS!$B$8</definedName>
    <definedName name="PC">[1]NUMEROS!$B$9</definedName>
    <definedName name="PC_">[1]NUMEROS!$C$9</definedName>
    <definedName name="PDD">[1]NUMEROS!$B$10</definedName>
    <definedName name="PDD_">[1]NUMEROS!$C$10</definedName>
    <definedName name="PELP">[1]NUMEROS!$B$11</definedName>
    <definedName name="PELP_">[1]NUMEROS!$C$11</definedName>
    <definedName name="PL">[1]NUMEROS!$B$12</definedName>
    <definedName name="PL_">[1]NUMEROS!$C$12</definedName>
    <definedName name="PLANODECONTAS">#REF!</definedName>
    <definedName name="ROB">[1]NUMEROS!$B$13</definedName>
    <definedName name="ROB_">[1]NUMEROS!$C$13</definedName>
    <definedName name="ROL">[1]NUMEROS!$B$14</definedName>
    <definedName name="ROL_">[1]NUMEROS!$C$14</definedName>
    <definedName name="VALORCRÉDITO">#REF!</definedName>
    <definedName name="VALORDÉBITO">#REF!</definedName>
  </definedNames>
  <calcPr calcId="144525"/>
</workbook>
</file>

<file path=xl/calcChain.xml><?xml version="1.0" encoding="utf-8"?>
<calcChain xmlns="http://schemas.openxmlformats.org/spreadsheetml/2006/main">
  <c r="K9" i="29" l="1"/>
  <c r="J6" i="29"/>
  <c r="J7" i="29" l="1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K14" i="29"/>
  <c r="K15" i="29"/>
  <c r="H13" i="29"/>
  <c r="H14" i="29"/>
  <c r="H15" i="29"/>
  <c r="H16" i="29"/>
  <c r="H17" i="29"/>
  <c r="H18" i="29"/>
  <c r="H19" i="29"/>
  <c r="H20" i="29"/>
  <c r="H21" i="29"/>
  <c r="H22" i="29"/>
  <c r="H23" i="29"/>
  <c r="K7" i="29"/>
  <c r="K8" i="29"/>
  <c r="K5" i="29"/>
  <c r="H6" i="29"/>
  <c r="H7" i="29"/>
  <c r="H8" i="29"/>
  <c r="H9" i="29"/>
  <c r="H10" i="29"/>
  <c r="H11" i="29"/>
  <c r="H12" i="29"/>
  <c r="H5" i="29"/>
  <c r="L5" i="29"/>
  <c r="L6" i="29" s="1"/>
  <c r="L7" i="29" s="1"/>
  <c r="L8" i="29" s="1"/>
  <c r="L9" i="29" s="1"/>
  <c r="L10" i="29" s="1"/>
  <c r="L11" i="29" s="1"/>
  <c r="L12" i="29" s="1"/>
  <c r="L13" i="29" s="1"/>
  <c r="L14" i="29" s="1"/>
  <c r="L15" i="29" s="1"/>
  <c r="L16" i="29" s="1"/>
  <c r="L17" i="29" s="1"/>
  <c r="L18" i="29" s="1"/>
  <c r="L19" i="29" s="1"/>
  <c r="L20" i="29" s="1"/>
  <c r="L21" i="29" s="1"/>
  <c r="L22" i="29" s="1"/>
  <c r="L23" i="29" s="1"/>
  <c r="L24" i="29" s="1"/>
  <c r="L25" i="29" s="1"/>
  <c r="L26" i="29" s="1"/>
  <c r="L27" i="29" s="1"/>
  <c r="L28" i="29" s="1"/>
  <c r="L29" i="29" s="1"/>
  <c r="L30" i="29" s="1"/>
  <c r="L31" i="29" s="1"/>
  <c r="L32" i="29" s="1"/>
  <c r="L33" i="29" s="1"/>
  <c r="L34" i="29" s="1"/>
  <c r="L35" i="29" s="1"/>
  <c r="L36" i="29" s="1"/>
  <c r="L37" i="29" s="1"/>
  <c r="L38" i="29" s="1"/>
  <c r="L39" i="29" s="1"/>
  <c r="E5" i="29"/>
  <c r="N5" i="29" s="1"/>
  <c r="M5" i="29" l="1"/>
  <c r="K6" i="29" l="1"/>
  <c r="N6" i="29" s="1"/>
  <c r="N7" i="29" l="1"/>
  <c r="M6" i="29"/>
  <c r="N8" i="29" l="1"/>
  <c r="M7" i="29"/>
  <c r="J8" i="29" s="1"/>
  <c r="M8" i="29" l="1"/>
  <c r="J9" i="29" s="1"/>
  <c r="N9" i="29" s="1"/>
  <c r="M9" i="29" l="1"/>
  <c r="J10" i="29" s="1"/>
  <c r="K10" i="29" s="1"/>
  <c r="N10" i="29" s="1"/>
  <c r="M10" i="29" l="1"/>
  <c r="J11" i="29" l="1"/>
  <c r="K11" i="29" s="1"/>
  <c r="N11" i="29" s="1"/>
  <c r="M11" i="29" l="1"/>
  <c r="J12" i="29" s="1"/>
  <c r="K12" i="29" s="1"/>
  <c r="N12" i="29" s="1"/>
  <c r="M12" i="29" l="1"/>
  <c r="J13" i="29" s="1"/>
  <c r="K13" i="29" s="1"/>
  <c r="N13" i="29" s="1"/>
  <c r="M13" i="29" l="1"/>
  <c r="J14" i="29" s="1"/>
  <c r="N14" i="29"/>
  <c r="M14" i="29"/>
  <c r="J15" i="29" s="1"/>
  <c r="N15" i="29"/>
  <c r="M15" i="29" l="1"/>
  <c r="J16" i="29" s="1"/>
  <c r="K16" i="29" s="1"/>
  <c r="N16" i="29" s="1"/>
  <c r="M16" i="29" l="1"/>
  <c r="J17" i="29" s="1"/>
  <c r="K17" i="29" s="1"/>
  <c r="N17" i="29" s="1"/>
  <c r="M17" i="29" l="1"/>
  <c r="J18" i="29" s="1"/>
  <c r="K18" i="29" s="1"/>
  <c r="N18" i="29" s="1"/>
  <c r="M18" i="29" l="1"/>
  <c r="J19" i="29" s="1"/>
  <c r="K19" i="29" s="1"/>
  <c r="N19" i="29" s="1"/>
  <c r="M19" i="29" l="1"/>
  <c r="J20" i="29" s="1"/>
  <c r="K20" i="29" s="1"/>
  <c r="N20" i="29" s="1"/>
  <c r="M20" i="29" l="1"/>
  <c r="J21" i="29" s="1"/>
  <c r="K21" i="29" s="1"/>
  <c r="N21" i="29" s="1"/>
  <c r="M21" i="29" l="1"/>
  <c r="J22" i="29" s="1"/>
  <c r="K22" i="29" s="1"/>
  <c r="N22" i="29" s="1"/>
  <c r="M22" i="29" l="1"/>
  <c r="J23" i="29" s="1"/>
  <c r="K23" i="29" s="1"/>
  <c r="N23" i="29" s="1"/>
  <c r="M23" i="29" l="1"/>
  <c r="J24" i="29" s="1"/>
  <c r="K24" i="29" s="1"/>
  <c r="N24" i="29" s="1"/>
  <c r="M24" i="29" l="1"/>
  <c r="J25" i="29" s="1"/>
  <c r="K25" i="29" s="1"/>
  <c r="N25" i="29" s="1"/>
  <c r="M25" i="29" l="1"/>
  <c r="J26" i="29" s="1"/>
  <c r="K26" i="29" s="1"/>
  <c r="N26" i="29" s="1"/>
  <c r="M26" i="29" l="1"/>
  <c r="J27" i="29" s="1"/>
  <c r="K27" i="29" s="1"/>
  <c r="N27" i="29" s="1"/>
  <c r="M27" i="29" l="1"/>
  <c r="J28" i="29" s="1"/>
  <c r="K28" i="29" s="1"/>
  <c r="N28" i="29" s="1"/>
  <c r="M28" i="29" l="1"/>
  <c r="J29" i="29" s="1"/>
  <c r="K29" i="29" s="1"/>
  <c r="N29" i="29" s="1"/>
  <c r="M29" i="29" l="1"/>
  <c r="J30" i="29" s="1"/>
  <c r="K30" i="29" s="1"/>
  <c r="N30" i="29" s="1"/>
  <c r="M30" i="29" l="1"/>
  <c r="J31" i="29" s="1"/>
  <c r="K31" i="29" s="1"/>
  <c r="N31" i="29" s="1"/>
  <c r="M31" i="29" l="1"/>
  <c r="J32" i="29" s="1"/>
  <c r="K32" i="29" s="1"/>
  <c r="N32" i="29" s="1"/>
  <c r="M32" i="29" l="1"/>
  <c r="J33" i="29" s="1"/>
  <c r="K33" i="29" s="1"/>
  <c r="N33" i="29" s="1"/>
  <c r="M33" i="29" l="1"/>
  <c r="J34" i="29" s="1"/>
  <c r="K34" i="29" s="1"/>
  <c r="N34" i="29" s="1"/>
  <c r="M34" i="29" l="1"/>
  <c r="J35" i="29" s="1"/>
  <c r="K35" i="29" s="1"/>
  <c r="N35" i="29" s="1"/>
  <c r="M35" i="29" l="1"/>
  <c r="J36" i="29" s="1"/>
  <c r="K36" i="29" s="1"/>
  <c r="N36" i="29" s="1"/>
  <c r="M36" i="29" l="1"/>
  <c r="J37" i="29" s="1"/>
  <c r="K37" i="29" s="1"/>
  <c r="N37" i="29" s="1"/>
  <c r="M37" i="29" l="1"/>
  <c r="J38" i="29" s="1"/>
  <c r="K38" i="29" s="1"/>
  <c r="N38" i="29" s="1"/>
  <c r="M38" i="29" l="1"/>
  <c r="J39" i="29" s="1"/>
  <c r="K39" i="29" s="1"/>
  <c r="N39" i="29" s="1"/>
  <c r="M39" i="29" s="1"/>
</calcChain>
</file>

<file path=xl/sharedStrings.xml><?xml version="1.0" encoding="utf-8"?>
<sst xmlns="http://schemas.openxmlformats.org/spreadsheetml/2006/main" count="19" uniqueCount="11">
  <si>
    <t>DATA</t>
  </si>
  <si>
    <t>ENTRADA</t>
  </si>
  <si>
    <t>SALDO</t>
  </si>
  <si>
    <t>QTD</t>
  </si>
  <si>
    <t>R$ UND</t>
  </si>
  <si>
    <t>TOTAL</t>
  </si>
  <si>
    <t>SALDO INICIAL</t>
  </si>
  <si>
    <t>TELEVISÃO</t>
  </si>
  <si>
    <t xml:space="preserve">SAÍDA/ venda </t>
  </si>
  <si>
    <t>CMV</t>
  </si>
  <si>
    <t>CMV UNITÁRIO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</si>
</sst>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darkTrellis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 applyProtection="1"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3" borderId="5" xfId="0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6" fillId="7" borderId="12" xfId="0" applyFont="1" applyFill="1" applyBorder="1" applyAlignment="1" applyProtection="1">
      <alignment horizontal="center"/>
      <protection locked="0"/>
    </xf>
    <xf numFmtId="165" fontId="6" fillId="7" borderId="12" xfId="1" applyFont="1" applyFill="1" applyBorder="1" applyAlignment="1" applyProtection="1">
      <alignment horizontal="center"/>
      <protection locked="0"/>
    </xf>
    <xf numFmtId="166" fontId="6" fillId="7" borderId="12" xfId="1" applyNumberFormat="1" applyFont="1" applyFill="1" applyBorder="1" applyAlignment="1" applyProtection="1">
      <alignment horizontal="center"/>
      <protection locked="0"/>
    </xf>
    <xf numFmtId="44" fontId="6" fillId="7" borderId="12" xfId="0" applyNumberFormat="1" applyFont="1" applyFill="1" applyBorder="1" applyAlignment="1" applyProtection="1">
      <alignment horizontal="center"/>
      <protection locked="0"/>
    </xf>
    <xf numFmtId="44" fontId="6" fillId="7" borderId="12" xfId="1" applyNumberFormat="1" applyFont="1" applyFill="1" applyBorder="1" applyAlignment="1" applyProtection="1">
      <alignment horizontal="center"/>
      <protection locked="0"/>
    </xf>
    <xf numFmtId="44" fontId="6" fillId="7" borderId="12" xfId="4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4" fontId="0" fillId="6" borderId="5" xfId="0" applyNumberFormat="1" applyFill="1" applyBorder="1" applyProtection="1">
      <protection locked="0"/>
    </xf>
    <xf numFmtId="0" fontId="0" fillId="6" borderId="6" xfId="0" applyFill="1" applyBorder="1" applyAlignment="1" applyProtection="1">
      <alignment horizontal="center"/>
      <protection locked="0"/>
    </xf>
    <xf numFmtId="165" fontId="0" fillId="6" borderId="6" xfId="1" applyFont="1" applyFill="1" applyBorder="1" applyAlignment="1" applyProtection="1">
      <alignment horizontal="center"/>
      <protection locked="0"/>
    </xf>
    <xf numFmtId="0" fontId="0" fillId="6" borderId="6" xfId="0" applyNumberFormat="1" applyFill="1" applyBorder="1" applyAlignment="1" applyProtection="1">
      <alignment horizontal="center"/>
      <protection locked="0"/>
    </xf>
    <xf numFmtId="44" fontId="0" fillId="6" borderId="6" xfId="1" applyNumberFormat="1" applyFont="1" applyFill="1" applyBorder="1" applyProtection="1">
      <protection locked="0"/>
    </xf>
    <xf numFmtId="0" fontId="0" fillId="6" borderId="5" xfId="0" applyNumberFormat="1" applyFill="1" applyBorder="1" applyAlignment="1" applyProtection="1">
      <alignment horizontal="center"/>
      <protection locked="0"/>
    </xf>
    <xf numFmtId="44" fontId="5" fillId="6" borderId="5" xfId="1" applyNumberFormat="1" applyFont="1" applyFill="1" applyBorder="1" applyProtection="1">
      <protection locked="0"/>
    </xf>
    <xf numFmtId="44" fontId="0" fillId="0" borderId="0" xfId="0" applyNumberFormat="1" applyProtection="1">
      <protection locked="0"/>
    </xf>
    <xf numFmtId="44" fontId="0" fillId="6" borderId="5" xfId="1" applyNumberFormat="1" applyFont="1" applyFill="1" applyBorder="1" applyProtection="1">
      <protection locked="0"/>
    </xf>
    <xf numFmtId="44" fontId="0" fillId="6" borderId="5" xfId="1" applyNumberFormat="1" applyFont="1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165" fontId="0" fillId="8" borderId="6" xfId="1" applyFont="1" applyFill="1" applyBorder="1" applyAlignment="1" applyProtection="1">
      <alignment horizontal="center"/>
    </xf>
    <xf numFmtId="44" fontId="0" fillId="8" borderId="6" xfId="1" applyNumberFormat="1" applyFont="1" applyFill="1" applyBorder="1" applyAlignment="1" applyProtection="1">
      <alignment horizontal="center"/>
    </xf>
    <xf numFmtId="44" fontId="0" fillId="8" borderId="5" xfId="1" applyNumberFormat="1" applyFont="1" applyFill="1" applyBorder="1" applyAlignment="1" applyProtection="1">
      <alignment horizontal="center"/>
    </xf>
    <xf numFmtId="44" fontId="0" fillId="8" borderId="5" xfId="1" applyNumberFormat="1" applyFont="1" applyFill="1" applyBorder="1" applyProtection="1"/>
    <xf numFmtId="0" fontId="0" fillId="8" borderId="5" xfId="0" applyNumberFormat="1" applyFill="1" applyBorder="1" applyAlignment="1" applyProtection="1">
      <alignment horizontal="center"/>
    </xf>
    <xf numFmtId="44" fontId="0" fillId="8" borderId="5" xfId="1" applyNumberFormat="1" applyFont="1" applyFill="1" applyBorder="1" applyAlignment="1" applyProtection="1">
      <alignment horizontal="right"/>
    </xf>
    <xf numFmtId="44" fontId="0" fillId="8" borderId="6" xfId="1" applyNumberFormat="1" applyFont="1" applyFill="1" applyBorder="1" applyProtection="1"/>
    <xf numFmtId="0" fontId="0" fillId="8" borderId="6" xfId="0" applyNumberFormat="1" applyFill="1" applyBorder="1" applyAlignment="1" applyProtection="1">
      <alignment horizontal="center"/>
    </xf>
    <xf numFmtId="44" fontId="0" fillId="8" borderId="6" xfId="1" applyNumberFormat="1" applyFont="1" applyFill="1" applyBorder="1" applyAlignment="1" applyProtection="1">
      <alignment horizontal="right"/>
    </xf>
    <xf numFmtId="0" fontId="0" fillId="3" borderId="11" xfId="0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</cellXfs>
  <cellStyles count="5">
    <cellStyle name="Moeda" xfId="1" builtinId="4"/>
    <cellStyle name="Normal" xfId="0" builtinId="0"/>
    <cellStyle name="Porcentagem 2" xfId="2"/>
    <cellStyle name="Separador de milhares 2" xfId="3"/>
    <cellStyle name="Vírgula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228599</xdr:colOff>
      <xdr:row>40</xdr:row>
      <xdr:rowOff>76199</xdr:rowOff>
    </xdr:from>
    <xdr:to>
      <xdr:col>9</xdr:col>
      <xdr:colOff>765034</xdr:colOff>
      <xdr:row>50</xdr:row>
      <xdr:rowOff>104774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599" y="7962899"/>
          <a:ext cx="6613385" cy="1933575"/>
        </a:xfrm>
        <a:prstGeom prst="rect">
          <a:avLst/>
        </a:prstGeom>
      </xdr:spPr>
    </xdr:pic>
    <xdr:clientData/>
  </xdr:twoCellAnchor>
  <xdr:twoCellAnchor>
    <xdr:from>
      <xdr:col>10</xdr:col>
      <xdr:colOff>66675</xdr:colOff>
      <xdr:row>40</xdr:row>
      <xdr:rowOff>133350</xdr:rowOff>
    </xdr:from>
    <xdr:to>
      <xdr:col>13</xdr:col>
      <xdr:colOff>600075</xdr:colOff>
      <xdr:row>49</xdr:row>
      <xdr:rowOff>57150</xdr:rowOff>
    </xdr:to>
    <xdr:sp macro="" textlink="">
      <xdr:nvSpPr>
        <xdr:cNvPr id="6" name="CaixaDeTexto 5"/>
        <xdr:cNvSpPr txBox="1"/>
      </xdr:nvSpPr>
      <xdr:spPr>
        <a:xfrm>
          <a:off x="7200900" y="8020050"/>
          <a:ext cx="29527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PERSEBA QUE NO CASO DA MÉDIA PONDERADA O CMV É</a:t>
          </a:r>
          <a:r>
            <a:rPr lang="pt-BR" sz="1100" baseline="0"/>
            <a:t> O VALOR DE SAÍDA, PODENDO SER UNITÁRIO OU O TOTAL, O VALOR UNITÁRIO DE SAÍDA TEM QUE SER O VALOR UNITÁRIO DO SALDO EM ESTOQUE, O CMV NÃO MUDA SE HOUVER APENAS VENDAS, TERÁ SUA ALTERAÇÃO QUANDO HOUVER ENTRA DE MERCADORIA E O SALDO SERÁ RECALCULADO</a:t>
          </a:r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MARCOS37450/Configura&#231;&#245;es%20locais/Temporary%20Internet%20Files/Content.Outlook/3N439FH1/Planilha%20INDICADORES%20FINACEI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OS"/>
      <sheetName val="BALANÇO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RowColHeaders="0" tabSelected="1" workbookViewId="0">
      <selection activeCell="B1" sqref="B1:N1"/>
    </sheetView>
  </sheetViews>
  <sheetFormatPr defaultColWidth="0" defaultRowHeight="15" zeroHeight="1" x14ac:dyDescent="0.25"/>
  <cols>
    <col min="1" max="1" width="3.5703125" style="1" customWidth="1"/>
    <col min="2" max="2" width="9.85546875" style="26" customWidth="1"/>
    <col min="3" max="3" width="9.140625" style="26" customWidth="1"/>
    <col min="4" max="4" width="12.140625" style="26" bestFit="1" customWidth="1"/>
    <col min="5" max="5" width="13.28515625" style="26" bestFit="1" customWidth="1"/>
    <col min="6" max="6" width="10.5703125" style="27" bestFit="1" customWidth="1"/>
    <col min="7" max="7" width="12.28515625" style="26" bestFit="1" customWidth="1"/>
    <col min="8" max="8" width="14.28515625" style="26" bestFit="1" customWidth="1"/>
    <col min="9" max="9" width="9.5703125" style="26" bestFit="1" customWidth="1"/>
    <col min="10" max="10" width="15.85546875" style="26" bestFit="1" customWidth="1"/>
    <col min="11" max="11" width="13.42578125" style="26" bestFit="1" customWidth="1"/>
    <col min="12" max="12" width="10.5703125" style="26" bestFit="1" customWidth="1"/>
    <col min="13" max="13" width="12.28515625" style="26" customWidth="1"/>
    <col min="14" max="14" width="14.85546875" style="26" customWidth="1"/>
    <col min="15" max="15" width="5" style="1" customWidth="1"/>
    <col min="16" max="16" width="12.140625" style="26" hidden="1" customWidth="1"/>
    <col min="17" max="16384" width="9.140625" style="26" hidden="1"/>
  </cols>
  <sheetData>
    <row r="1" spans="1:16" s="1" customFormat="1" ht="34.5" customHeight="1" x14ac:dyDescent="0.25">
      <c r="B1" s="38" t="s">
        <v>7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16" s="5" customFormat="1" ht="16.5" customHeight="1" x14ac:dyDescent="0.25">
      <c r="A2" s="1"/>
      <c r="B2" s="2"/>
      <c r="C2" s="2"/>
      <c r="D2" s="2"/>
      <c r="E2" s="2"/>
      <c r="F2" s="3"/>
      <c r="G2" s="2"/>
      <c r="H2" s="2"/>
      <c r="I2" s="40" t="s">
        <v>9</v>
      </c>
      <c r="J2" s="40"/>
      <c r="K2" s="40"/>
      <c r="L2" s="2"/>
      <c r="M2" s="2"/>
      <c r="N2" s="4"/>
      <c r="O2" s="1"/>
    </row>
    <row r="3" spans="1:16" s="5" customFormat="1" x14ac:dyDescent="0.25">
      <c r="A3" s="1"/>
      <c r="B3" s="6" t="s">
        <v>0</v>
      </c>
      <c r="C3" s="37" t="s">
        <v>6</v>
      </c>
      <c r="D3" s="37"/>
      <c r="E3" s="37"/>
      <c r="F3" s="37" t="s">
        <v>1</v>
      </c>
      <c r="G3" s="37"/>
      <c r="H3" s="37"/>
      <c r="I3" s="37" t="s">
        <v>8</v>
      </c>
      <c r="J3" s="37"/>
      <c r="K3" s="37"/>
      <c r="L3" s="37" t="s">
        <v>2</v>
      </c>
      <c r="M3" s="37"/>
      <c r="N3" s="37"/>
      <c r="O3" s="1"/>
    </row>
    <row r="4" spans="1:16" s="5" customFormat="1" x14ac:dyDescent="0.25">
      <c r="A4" s="1"/>
      <c r="B4" s="7"/>
      <c r="C4" s="8" t="s">
        <v>3</v>
      </c>
      <c r="D4" s="9" t="s">
        <v>4</v>
      </c>
      <c r="E4" s="10" t="s">
        <v>5</v>
      </c>
      <c r="F4" s="11" t="s">
        <v>3</v>
      </c>
      <c r="G4" s="12" t="s">
        <v>4</v>
      </c>
      <c r="H4" s="12" t="s">
        <v>5</v>
      </c>
      <c r="I4" s="11" t="s">
        <v>3</v>
      </c>
      <c r="J4" s="12" t="s">
        <v>10</v>
      </c>
      <c r="K4" s="13" t="s">
        <v>9</v>
      </c>
      <c r="L4" s="11" t="s">
        <v>3</v>
      </c>
      <c r="M4" s="12" t="s">
        <v>4</v>
      </c>
      <c r="N4" s="12" t="s">
        <v>5</v>
      </c>
      <c r="O4" s="14"/>
    </row>
    <row r="5" spans="1:16" s="5" customFormat="1" x14ac:dyDescent="0.25">
      <c r="A5" s="1"/>
      <c r="B5" s="15"/>
      <c r="C5" s="16">
        <v>0</v>
      </c>
      <c r="D5" s="17">
        <v>0</v>
      </c>
      <c r="E5" s="28">
        <f>D5*C5</f>
        <v>0</v>
      </c>
      <c r="F5" s="18">
        <v>100</v>
      </c>
      <c r="G5" s="19">
        <v>1200</v>
      </c>
      <c r="H5" s="29">
        <f>IF(F5&gt;0,F5*G5,0)</f>
        <v>120000</v>
      </c>
      <c r="I5" s="18"/>
      <c r="J5" s="34"/>
      <c r="K5" s="34">
        <f t="shared" ref="K5:K23" si="0">IF(F5&gt;0,0,I5*J5)</f>
        <v>0</v>
      </c>
      <c r="L5" s="35">
        <f>C5+F5-I5</f>
        <v>100</v>
      </c>
      <c r="M5" s="36">
        <f>(H5+E5)/L5</f>
        <v>1200</v>
      </c>
      <c r="N5" s="34">
        <f>H5+E5</f>
        <v>120000</v>
      </c>
      <c r="O5" s="14"/>
    </row>
    <row r="6" spans="1:16" s="5" customFormat="1" x14ac:dyDescent="0.25">
      <c r="A6" s="1"/>
      <c r="B6" s="15"/>
      <c r="C6" s="41"/>
      <c r="D6" s="42"/>
      <c r="E6" s="43"/>
      <c r="F6" s="20"/>
      <c r="G6" s="21"/>
      <c r="H6" s="30">
        <f t="shared" ref="H6:H12" si="1">IF(F6&gt;0,F6*G6,0)</f>
        <v>0</v>
      </c>
      <c r="I6" s="20">
        <v>18</v>
      </c>
      <c r="J6" s="31">
        <f>M5</f>
        <v>1200</v>
      </c>
      <c r="K6" s="31">
        <f t="shared" si="0"/>
        <v>21600</v>
      </c>
      <c r="L6" s="32">
        <f t="shared" ref="L6:L23" si="2">L5+F6-I6</f>
        <v>82</v>
      </c>
      <c r="M6" s="33">
        <f>N6/L6</f>
        <v>1200</v>
      </c>
      <c r="N6" s="31">
        <f t="shared" ref="N6:N23" si="3">N5-K6+H6</f>
        <v>98400</v>
      </c>
      <c r="O6" s="14"/>
      <c r="P6" s="22"/>
    </row>
    <row r="7" spans="1:16" s="5" customFormat="1" x14ac:dyDescent="0.25">
      <c r="A7" s="1"/>
      <c r="B7" s="15"/>
      <c r="C7" s="44"/>
      <c r="D7" s="45"/>
      <c r="E7" s="46"/>
      <c r="F7" s="20"/>
      <c r="G7" s="23"/>
      <c r="H7" s="30">
        <f t="shared" si="1"/>
        <v>0</v>
      </c>
      <c r="I7" s="20">
        <v>18</v>
      </c>
      <c r="J7" s="31">
        <f t="shared" ref="J7:J39" si="4">M6</f>
        <v>1200</v>
      </c>
      <c r="K7" s="31">
        <f t="shared" si="0"/>
        <v>21600</v>
      </c>
      <c r="L7" s="32">
        <f t="shared" si="2"/>
        <v>64</v>
      </c>
      <c r="M7" s="33">
        <f t="shared" ref="M7:M39" si="5">N7/L7</f>
        <v>1200</v>
      </c>
      <c r="N7" s="31">
        <f t="shared" si="3"/>
        <v>76800</v>
      </c>
      <c r="O7" s="14"/>
    </row>
    <row r="8" spans="1:16" s="5" customFormat="1" x14ac:dyDescent="0.25">
      <c r="A8" s="1"/>
      <c r="B8" s="15"/>
      <c r="C8" s="44"/>
      <c r="D8" s="45"/>
      <c r="E8" s="46"/>
      <c r="F8" s="20">
        <v>33</v>
      </c>
      <c r="G8" s="23">
        <v>1250</v>
      </c>
      <c r="H8" s="30">
        <f t="shared" si="1"/>
        <v>41250</v>
      </c>
      <c r="I8" s="20"/>
      <c r="J8" s="31">
        <f t="shared" si="4"/>
        <v>1200</v>
      </c>
      <c r="K8" s="31">
        <f t="shared" si="0"/>
        <v>0</v>
      </c>
      <c r="L8" s="32">
        <f t="shared" si="2"/>
        <v>97</v>
      </c>
      <c r="M8" s="33">
        <f t="shared" si="5"/>
        <v>1217.0103092783504</v>
      </c>
      <c r="N8" s="31">
        <f t="shared" si="3"/>
        <v>118050</v>
      </c>
      <c r="O8" s="14"/>
    </row>
    <row r="9" spans="1:16" s="5" customFormat="1" x14ac:dyDescent="0.25">
      <c r="A9" s="1"/>
      <c r="B9" s="15"/>
      <c r="C9" s="44"/>
      <c r="D9" s="45"/>
      <c r="E9" s="46"/>
      <c r="F9" s="20"/>
      <c r="G9" s="24"/>
      <c r="H9" s="30">
        <f t="shared" si="1"/>
        <v>0</v>
      </c>
      <c r="I9" s="20">
        <v>18</v>
      </c>
      <c r="J9" s="31">
        <f t="shared" si="4"/>
        <v>1217.0103092783504</v>
      </c>
      <c r="K9" s="31">
        <f>IF(F9&gt;0,0,I9*J9)</f>
        <v>21906.185567010307</v>
      </c>
      <c r="L9" s="32">
        <f t="shared" si="2"/>
        <v>79</v>
      </c>
      <c r="M9" s="33">
        <f t="shared" si="5"/>
        <v>1217.0103092783504</v>
      </c>
      <c r="N9" s="31">
        <f t="shared" si="3"/>
        <v>96143.81443298969</v>
      </c>
      <c r="O9" s="14"/>
    </row>
    <row r="10" spans="1:16" s="5" customFormat="1" x14ac:dyDescent="0.25">
      <c r="A10" s="1"/>
      <c r="B10" s="15"/>
      <c r="C10" s="44"/>
      <c r="D10" s="45"/>
      <c r="E10" s="46"/>
      <c r="F10" s="20"/>
      <c r="G10" s="24"/>
      <c r="H10" s="30">
        <f t="shared" si="1"/>
        <v>0</v>
      </c>
      <c r="I10" s="20">
        <v>15</v>
      </c>
      <c r="J10" s="31">
        <f t="shared" si="4"/>
        <v>1217.0103092783504</v>
      </c>
      <c r="K10" s="31">
        <f t="shared" si="0"/>
        <v>18255.154639175256</v>
      </c>
      <c r="L10" s="32">
        <f t="shared" si="2"/>
        <v>64</v>
      </c>
      <c r="M10" s="33">
        <f t="shared" si="5"/>
        <v>1217.0103092783506</v>
      </c>
      <c r="N10" s="31">
        <f t="shared" si="3"/>
        <v>77888.65979381444</v>
      </c>
      <c r="O10" s="14"/>
    </row>
    <row r="11" spans="1:16" s="5" customFormat="1" x14ac:dyDescent="0.25">
      <c r="A11" s="1"/>
      <c r="B11" s="15"/>
      <c r="C11" s="44"/>
      <c r="D11" s="45"/>
      <c r="E11" s="46"/>
      <c r="F11" s="20"/>
      <c r="G11" s="24"/>
      <c r="H11" s="30">
        <f t="shared" si="1"/>
        <v>0</v>
      </c>
      <c r="I11" s="20">
        <v>28</v>
      </c>
      <c r="J11" s="31">
        <f t="shared" si="4"/>
        <v>1217.0103092783506</v>
      </c>
      <c r="K11" s="31">
        <f t="shared" si="0"/>
        <v>34076.28865979382</v>
      </c>
      <c r="L11" s="32">
        <f t="shared" si="2"/>
        <v>36</v>
      </c>
      <c r="M11" s="33">
        <f t="shared" si="5"/>
        <v>1217.0103092783506</v>
      </c>
      <c r="N11" s="31">
        <f t="shared" si="3"/>
        <v>43812.371134020621</v>
      </c>
      <c r="O11" s="14"/>
    </row>
    <row r="12" spans="1:16" s="5" customFormat="1" x14ac:dyDescent="0.25">
      <c r="A12" s="1"/>
      <c r="B12" s="15"/>
      <c r="C12" s="44"/>
      <c r="D12" s="45"/>
      <c r="E12" s="46"/>
      <c r="F12" s="20"/>
      <c r="G12" s="24"/>
      <c r="H12" s="30">
        <f t="shared" si="1"/>
        <v>0</v>
      </c>
      <c r="I12" s="20">
        <v>9</v>
      </c>
      <c r="J12" s="31">
        <f t="shared" si="4"/>
        <v>1217.0103092783506</v>
      </c>
      <c r="K12" s="31">
        <f t="shared" si="0"/>
        <v>10953.092783505155</v>
      </c>
      <c r="L12" s="32">
        <f t="shared" si="2"/>
        <v>27</v>
      </c>
      <c r="M12" s="33">
        <f t="shared" si="5"/>
        <v>1217.0103092783506</v>
      </c>
      <c r="N12" s="31">
        <f t="shared" si="3"/>
        <v>32859.278350515466</v>
      </c>
      <c r="O12" s="14"/>
    </row>
    <row r="13" spans="1:16" s="5" customFormat="1" x14ac:dyDescent="0.25">
      <c r="A13" s="1"/>
      <c r="B13" s="15"/>
      <c r="C13" s="44"/>
      <c r="D13" s="45"/>
      <c r="E13" s="46"/>
      <c r="F13" s="20"/>
      <c r="G13" s="24"/>
      <c r="H13" s="30">
        <f t="shared" ref="H13:H23" si="6">IF(F13&gt;0,F13*G13,0)</f>
        <v>0</v>
      </c>
      <c r="I13" s="25">
        <v>55</v>
      </c>
      <c r="J13" s="31">
        <f t="shared" si="4"/>
        <v>1217.0103092783506</v>
      </c>
      <c r="K13" s="31">
        <f t="shared" si="0"/>
        <v>66935.567010309285</v>
      </c>
      <c r="L13" s="32">
        <f t="shared" si="2"/>
        <v>-28</v>
      </c>
      <c r="M13" s="33">
        <f t="shared" si="5"/>
        <v>1217.0103092783506</v>
      </c>
      <c r="N13" s="31">
        <f t="shared" si="3"/>
        <v>-34076.28865979382</v>
      </c>
      <c r="O13" s="1"/>
    </row>
    <row r="14" spans="1:16" s="5" customFormat="1" x14ac:dyDescent="0.25">
      <c r="A14" s="1"/>
      <c r="B14" s="15"/>
      <c r="C14" s="44"/>
      <c r="D14" s="45"/>
      <c r="E14" s="46"/>
      <c r="F14" s="20">
        <v>65</v>
      </c>
      <c r="G14" s="24">
        <v>1225</v>
      </c>
      <c r="H14" s="30">
        <f t="shared" si="6"/>
        <v>79625</v>
      </c>
      <c r="I14" s="25"/>
      <c r="J14" s="31">
        <f t="shared" si="4"/>
        <v>1217.0103092783506</v>
      </c>
      <c r="K14" s="31">
        <f t="shared" si="0"/>
        <v>0</v>
      </c>
      <c r="L14" s="32">
        <f t="shared" si="2"/>
        <v>37</v>
      </c>
      <c r="M14" s="33">
        <f t="shared" si="5"/>
        <v>1231.0462524380048</v>
      </c>
      <c r="N14" s="31">
        <f t="shared" si="3"/>
        <v>45548.71134020618</v>
      </c>
      <c r="O14" s="1"/>
    </row>
    <row r="15" spans="1:16" s="5" customFormat="1" x14ac:dyDescent="0.25">
      <c r="A15" s="1"/>
      <c r="B15" s="15"/>
      <c r="C15" s="44"/>
      <c r="D15" s="45"/>
      <c r="E15" s="46"/>
      <c r="F15" s="20">
        <v>25</v>
      </c>
      <c r="G15" s="24">
        <v>1200</v>
      </c>
      <c r="H15" s="30">
        <f t="shared" si="6"/>
        <v>30000</v>
      </c>
      <c r="I15" s="25"/>
      <c r="J15" s="31">
        <f t="shared" si="4"/>
        <v>1231.0462524380048</v>
      </c>
      <c r="K15" s="31">
        <f t="shared" si="0"/>
        <v>0</v>
      </c>
      <c r="L15" s="32">
        <f t="shared" si="2"/>
        <v>62</v>
      </c>
      <c r="M15" s="33">
        <f t="shared" si="5"/>
        <v>1218.52760226139</v>
      </c>
      <c r="N15" s="31">
        <f t="shared" si="3"/>
        <v>75548.71134020618</v>
      </c>
      <c r="O15" s="1"/>
    </row>
    <row r="16" spans="1:16" s="5" customFormat="1" x14ac:dyDescent="0.25">
      <c r="A16" s="1"/>
      <c r="B16" s="15"/>
      <c r="C16" s="44"/>
      <c r="D16" s="45"/>
      <c r="E16" s="46"/>
      <c r="F16" s="20"/>
      <c r="G16" s="24"/>
      <c r="H16" s="30">
        <f t="shared" si="6"/>
        <v>0</v>
      </c>
      <c r="I16" s="25">
        <v>51</v>
      </c>
      <c r="J16" s="31">
        <f t="shared" si="4"/>
        <v>1218.52760226139</v>
      </c>
      <c r="K16" s="31">
        <f t="shared" si="0"/>
        <v>62144.90771533089</v>
      </c>
      <c r="L16" s="32">
        <f t="shared" si="2"/>
        <v>11</v>
      </c>
      <c r="M16" s="33">
        <f t="shared" si="5"/>
        <v>1218.52760226139</v>
      </c>
      <c r="N16" s="31">
        <f t="shared" si="3"/>
        <v>13403.803624875291</v>
      </c>
      <c r="O16" s="1"/>
    </row>
    <row r="17" spans="1:15" s="5" customFormat="1" x14ac:dyDescent="0.25">
      <c r="A17" s="1"/>
      <c r="B17" s="15"/>
      <c r="C17" s="44"/>
      <c r="D17" s="45"/>
      <c r="E17" s="46"/>
      <c r="F17" s="20">
        <v>47</v>
      </c>
      <c r="G17" s="24">
        <v>1372</v>
      </c>
      <c r="H17" s="30">
        <f t="shared" si="6"/>
        <v>64484</v>
      </c>
      <c r="I17" s="25"/>
      <c r="J17" s="31">
        <f t="shared" si="4"/>
        <v>1218.52760226139</v>
      </c>
      <c r="K17" s="31">
        <f t="shared" si="0"/>
        <v>0</v>
      </c>
      <c r="L17" s="32">
        <f t="shared" si="2"/>
        <v>58</v>
      </c>
      <c r="M17" s="33">
        <f t="shared" si="5"/>
        <v>1342.8931659461257</v>
      </c>
      <c r="N17" s="31">
        <f t="shared" si="3"/>
        <v>77887.803624875291</v>
      </c>
      <c r="O17" s="1"/>
    </row>
    <row r="18" spans="1:15" s="5" customFormat="1" x14ac:dyDescent="0.25">
      <c r="A18" s="1"/>
      <c r="B18" s="15"/>
      <c r="C18" s="44"/>
      <c r="D18" s="45"/>
      <c r="E18" s="46"/>
      <c r="F18" s="20">
        <v>22</v>
      </c>
      <c r="G18" s="24">
        <v>1275</v>
      </c>
      <c r="H18" s="30">
        <f t="shared" si="6"/>
        <v>28050</v>
      </c>
      <c r="I18" s="25"/>
      <c r="J18" s="31">
        <f t="shared" si="4"/>
        <v>1342.8931659461257</v>
      </c>
      <c r="K18" s="31">
        <f t="shared" si="0"/>
        <v>0</v>
      </c>
      <c r="L18" s="32">
        <f t="shared" si="2"/>
        <v>80</v>
      </c>
      <c r="M18" s="33">
        <f t="shared" si="5"/>
        <v>1324.2225453109411</v>
      </c>
      <c r="N18" s="31">
        <f t="shared" si="3"/>
        <v>105937.80362487529</v>
      </c>
      <c r="O18" s="1"/>
    </row>
    <row r="19" spans="1:15" s="5" customFormat="1" x14ac:dyDescent="0.25">
      <c r="A19" s="1"/>
      <c r="B19" s="15"/>
      <c r="C19" s="44"/>
      <c r="D19" s="45"/>
      <c r="E19" s="46"/>
      <c r="F19" s="20"/>
      <c r="G19" s="24"/>
      <c r="H19" s="30">
        <f t="shared" si="6"/>
        <v>0</v>
      </c>
      <c r="I19" s="25">
        <v>26</v>
      </c>
      <c r="J19" s="31">
        <f t="shared" si="4"/>
        <v>1324.2225453109411</v>
      </c>
      <c r="K19" s="31">
        <f t="shared" si="0"/>
        <v>34429.786178084469</v>
      </c>
      <c r="L19" s="32">
        <f t="shared" si="2"/>
        <v>54</v>
      </c>
      <c r="M19" s="33">
        <f t="shared" si="5"/>
        <v>1324.2225453109411</v>
      </c>
      <c r="N19" s="31">
        <f t="shared" si="3"/>
        <v>71508.017446790822</v>
      </c>
      <c r="O19" s="1"/>
    </row>
    <row r="20" spans="1:15" s="5" customFormat="1" x14ac:dyDescent="0.25">
      <c r="A20" s="1"/>
      <c r="B20" s="15"/>
      <c r="C20" s="44"/>
      <c r="D20" s="45"/>
      <c r="E20" s="46"/>
      <c r="F20" s="20"/>
      <c r="G20" s="24"/>
      <c r="H20" s="30">
        <f t="shared" si="6"/>
        <v>0</v>
      </c>
      <c r="I20" s="25"/>
      <c r="J20" s="31">
        <f t="shared" si="4"/>
        <v>1324.2225453109411</v>
      </c>
      <c r="K20" s="31">
        <f t="shared" si="0"/>
        <v>0</v>
      </c>
      <c r="L20" s="32">
        <f t="shared" si="2"/>
        <v>54</v>
      </c>
      <c r="M20" s="33">
        <f t="shared" si="5"/>
        <v>1324.2225453109411</v>
      </c>
      <c r="N20" s="31">
        <f t="shared" si="3"/>
        <v>71508.017446790822</v>
      </c>
      <c r="O20" s="1"/>
    </row>
    <row r="21" spans="1:15" s="5" customFormat="1" x14ac:dyDescent="0.25">
      <c r="A21" s="1"/>
      <c r="B21" s="15"/>
      <c r="C21" s="44"/>
      <c r="D21" s="45"/>
      <c r="E21" s="46"/>
      <c r="F21" s="20"/>
      <c r="G21" s="24"/>
      <c r="H21" s="30">
        <f t="shared" si="6"/>
        <v>0</v>
      </c>
      <c r="I21" s="25"/>
      <c r="J21" s="31">
        <f t="shared" si="4"/>
        <v>1324.2225453109411</v>
      </c>
      <c r="K21" s="31">
        <f t="shared" si="0"/>
        <v>0</v>
      </c>
      <c r="L21" s="32">
        <f t="shared" si="2"/>
        <v>54</v>
      </c>
      <c r="M21" s="33">
        <f t="shared" si="5"/>
        <v>1324.2225453109411</v>
      </c>
      <c r="N21" s="31">
        <f t="shared" si="3"/>
        <v>71508.017446790822</v>
      </c>
      <c r="O21" s="1"/>
    </row>
    <row r="22" spans="1:15" s="5" customFormat="1" x14ac:dyDescent="0.25">
      <c r="A22" s="1"/>
      <c r="B22" s="15"/>
      <c r="C22" s="44"/>
      <c r="D22" s="45"/>
      <c r="E22" s="46"/>
      <c r="F22" s="20"/>
      <c r="G22" s="24"/>
      <c r="H22" s="30">
        <f t="shared" si="6"/>
        <v>0</v>
      </c>
      <c r="I22" s="25"/>
      <c r="J22" s="31">
        <f t="shared" si="4"/>
        <v>1324.2225453109411</v>
      </c>
      <c r="K22" s="31">
        <f t="shared" si="0"/>
        <v>0</v>
      </c>
      <c r="L22" s="32">
        <f t="shared" si="2"/>
        <v>54</v>
      </c>
      <c r="M22" s="33">
        <f t="shared" si="5"/>
        <v>1324.2225453109411</v>
      </c>
      <c r="N22" s="31">
        <f t="shared" si="3"/>
        <v>71508.017446790822</v>
      </c>
      <c r="O22" s="1"/>
    </row>
    <row r="23" spans="1:15" s="5" customFormat="1" x14ac:dyDescent="0.25">
      <c r="A23" s="1"/>
      <c r="B23" s="15"/>
      <c r="C23" s="44"/>
      <c r="D23" s="45"/>
      <c r="E23" s="46"/>
      <c r="F23" s="20"/>
      <c r="G23" s="24"/>
      <c r="H23" s="30">
        <f t="shared" si="6"/>
        <v>0</v>
      </c>
      <c r="I23" s="25"/>
      <c r="J23" s="31">
        <f t="shared" si="4"/>
        <v>1324.2225453109411</v>
      </c>
      <c r="K23" s="31">
        <f t="shared" si="0"/>
        <v>0</v>
      </c>
      <c r="L23" s="32">
        <f t="shared" si="2"/>
        <v>54</v>
      </c>
      <c r="M23" s="33">
        <f t="shared" si="5"/>
        <v>1324.2225453109411</v>
      </c>
      <c r="N23" s="31">
        <f t="shared" si="3"/>
        <v>71508.017446790822</v>
      </c>
      <c r="O23" s="1"/>
    </row>
    <row r="24" spans="1:15" s="5" customFormat="1" x14ac:dyDescent="0.25">
      <c r="A24" s="1"/>
      <c r="B24" s="15"/>
      <c r="C24" s="44"/>
      <c r="D24" s="45"/>
      <c r="E24" s="46"/>
      <c r="F24" s="20"/>
      <c r="G24" s="24"/>
      <c r="H24" s="30">
        <f t="shared" ref="H24:H39" si="7">IF(F24&gt;0,F24*G24,0)</f>
        <v>0</v>
      </c>
      <c r="I24" s="25"/>
      <c r="J24" s="31">
        <f t="shared" si="4"/>
        <v>1324.2225453109411</v>
      </c>
      <c r="K24" s="31">
        <f t="shared" ref="K24:K39" si="8">IF(F24&gt;0,0,I24*J24)</f>
        <v>0</v>
      </c>
      <c r="L24" s="32">
        <f t="shared" ref="L24:L39" si="9">L23+F24-I24</f>
        <v>54</v>
      </c>
      <c r="M24" s="33">
        <f t="shared" si="5"/>
        <v>1324.2225453109411</v>
      </c>
      <c r="N24" s="31">
        <f t="shared" ref="N24:N39" si="10">N23-K24+H24</f>
        <v>71508.017446790822</v>
      </c>
      <c r="O24" s="1"/>
    </row>
    <row r="25" spans="1:15" s="5" customFormat="1" x14ac:dyDescent="0.25">
      <c r="A25" s="1"/>
      <c r="B25" s="15"/>
      <c r="C25" s="44"/>
      <c r="D25" s="45"/>
      <c r="E25" s="46"/>
      <c r="F25" s="20"/>
      <c r="G25" s="24"/>
      <c r="H25" s="30">
        <f t="shared" si="7"/>
        <v>0</v>
      </c>
      <c r="I25" s="25"/>
      <c r="J25" s="31">
        <f t="shared" si="4"/>
        <v>1324.2225453109411</v>
      </c>
      <c r="K25" s="31">
        <f t="shared" si="8"/>
        <v>0</v>
      </c>
      <c r="L25" s="32">
        <f t="shared" si="9"/>
        <v>54</v>
      </c>
      <c r="M25" s="33">
        <f t="shared" si="5"/>
        <v>1324.2225453109411</v>
      </c>
      <c r="N25" s="31">
        <f t="shared" si="10"/>
        <v>71508.017446790822</v>
      </c>
      <c r="O25" s="1"/>
    </row>
    <row r="26" spans="1:15" s="5" customFormat="1" x14ac:dyDescent="0.25">
      <c r="A26" s="1"/>
      <c r="B26" s="15"/>
      <c r="C26" s="44"/>
      <c r="D26" s="45"/>
      <c r="E26" s="46"/>
      <c r="F26" s="20"/>
      <c r="G26" s="24"/>
      <c r="H26" s="30">
        <f t="shared" si="7"/>
        <v>0</v>
      </c>
      <c r="I26" s="25"/>
      <c r="J26" s="31">
        <f t="shared" si="4"/>
        <v>1324.2225453109411</v>
      </c>
      <c r="K26" s="31">
        <f t="shared" si="8"/>
        <v>0</v>
      </c>
      <c r="L26" s="32">
        <f t="shared" si="9"/>
        <v>54</v>
      </c>
      <c r="M26" s="33">
        <f t="shared" si="5"/>
        <v>1324.2225453109411</v>
      </c>
      <c r="N26" s="31">
        <f t="shared" si="10"/>
        <v>71508.017446790822</v>
      </c>
      <c r="O26" s="1"/>
    </row>
    <row r="27" spans="1:15" s="5" customFormat="1" x14ac:dyDescent="0.25">
      <c r="A27" s="1"/>
      <c r="B27" s="15"/>
      <c r="C27" s="44"/>
      <c r="D27" s="45"/>
      <c r="E27" s="46"/>
      <c r="F27" s="20"/>
      <c r="G27" s="24"/>
      <c r="H27" s="30">
        <f t="shared" si="7"/>
        <v>0</v>
      </c>
      <c r="I27" s="25"/>
      <c r="J27" s="31">
        <f t="shared" si="4"/>
        <v>1324.2225453109411</v>
      </c>
      <c r="K27" s="31">
        <f t="shared" si="8"/>
        <v>0</v>
      </c>
      <c r="L27" s="32">
        <f t="shared" si="9"/>
        <v>54</v>
      </c>
      <c r="M27" s="33">
        <f t="shared" si="5"/>
        <v>1324.2225453109411</v>
      </c>
      <c r="N27" s="31">
        <f t="shared" si="10"/>
        <v>71508.017446790822</v>
      </c>
      <c r="O27" s="1"/>
    </row>
    <row r="28" spans="1:15" s="5" customFormat="1" x14ac:dyDescent="0.25">
      <c r="A28" s="1"/>
      <c r="B28" s="15"/>
      <c r="C28" s="44"/>
      <c r="D28" s="45"/>
      <c r="E28" s="46"/>
      <c r="F28" s="20"/>
      <c r="G28" s="24"/>
      <c r="H28" s="30">
        <f t="shared" si="7"/>
        <v>0</v>
      </c>
      <c r="I28" s="25"/>
      <c r="J28" s="31">
        <f t="shared" si="4"/>
        <v>1324.2225453109411</v>
      </c>
      <c r="K28" s="31">
        <f t="shared" si="8"/>
        <v>0</v>
      </c>
      <c r="L28" s="32">
        <f t="shared" si="9"/>
        <v>54</v>
      </c>
      <c r="M28" s="33">
        <f t="shared" si="5"/>
        <v>1324.2225453109411</v>
      </c>
      <c r="N28" s="31">
        <f t="shared" si="10"/>
        <v>71508.017446790822</v>
      </c>
      <c r="O28" s="1"/>
    </row>
    <row r="29" spans="1:15" s="5" customFormat="1" x14ac:dyDescent="0.25">
      <c r="A29" s="1"/>
      <c r="B29" s="15"/>
      <c r="C29" s="44"/>
      <c r="D29" s="45"/>
      <c r="E29" s="46"/>
      <c r="F29" s="20"/>
      <c r="G29" s="24"/>
      <c r="H29" s="30">
        <f t="shared" si="7"/>
        <v>0</v>
      </c>
      <c r="I29" s="25"/>
      <c r="J29" s="31">
        <f t="shared" si="4"/>
        <v>1324.2225453109411</v>
      </c>
      <c r="K29" s="31">
        <f t="shared" si="8"/>
        <v>0</v>
      </c>
      <c r="L29" s="32">
        <f t="shared" si="9"/>
        <v>54</v>
      </c>
      <c r="M29" s="33">
        <f t="shared" si="5"/>
        <v>1324.2225453109411</v>
      </c>
      <c r="N29" s="31">
        <f t="shared" si="10"/>
        <v>71508.017446790822</v>
      </c>
      <c r="O29" s="1"/>
    </row>
    <row r="30" spans="1:15" s="5" customFormat="1" x14ac:dyDescent="0.25">
      <c r="A30" s="1"/>
      <c r="B30" s="15"/>
      <c r="C30" s="44"/>
      <c r="D30" s="45"/>
      <c r="E30" s="46"/>
      <c r="F30" s="20"/>
      <c r="G30" s="24"/>
      <c r="H30" s="30">
        <f t="shared" si="7"/>
        <v>0</v>
      </c>
      <c r="I30" s="25"/>
      <c r="J30" s="31">
        <f t="shared" si="4"/>
        <v>1324.2225453109411</v>
      </c>
      <c r="K30" s="31">
        <f t="shared" si="8"/>
        <v>0</v>
      </c>
      <c r="L30" s="32">
        <f t="shared" si="9"/>
        <v>54</v>
      </c>
      <c r="M30" s="33">
        <f t="shared" si="5"/>
        <v>1324.2225453109411</v>
      </c>
      <c r="N30" s="31">
        <f t="shared" si="10"/>
        <v>71508.017446790822</v>
      </c>
      <c r="O30" s="1"/>
    </row>
    <row r="31" spans="1:15" s="5" customFormat="1" x14ac:dyDescent="0.25">
      <c r="A31" s="1"/>
      <c r="B31" s="15"/>
      <c r="C31" s="44"/>
      <c r="D31" s="45"/>
      <c r="E31" s="46"/>
      <c r="F31" s="20"/>
      <c r="G31" s="24"/>
      <c r="H31" s="30">
        <f t="shared" si="7"/>
        <v>0</v>
      </c>
      <c r="I31" s="25"/>
      <c r="J31" s="31">
        <f t="shared" si="4"/>
        <v>1324.2225453109411</v>
      </c>
      <c r="K31" s="31">
        <f t="shared" si="8"/>
        <v>0</v>
      </c>
      <c r="L31" s="32">
        <f t="shared" si="9"/>
        <v>54</v>
      </c>
      <c r="M31" s="33">
        <f t="shared" si="5"/>
        <v>1324.2225453109411</v>
      </c>
      <c r="N31" s="31">
        <f t="shared" si="10"/>
        <v>71508.017446790822</v>
      </c>
      <c r="O31" s="1"/>
    </row>
    <row r="32" spans="1:15" s="5" customFormat="1" x14ac:dyDescent="0.25">
      <c r="A32" s="1"/>
      <c r="B32" s="15"/>
      <c r="C32" s="44"/>
      <c r="D32" s="45"/>
      <c r="E32" s="46"/>
      <c r="F32" s="20"/>
      <c r="G32" s="24"/>
      <c r="H32" s="30">
        <f t="shared" si="7"/>
        <v>0</v>
      </c>
      <c r="I32" s="25"/>
      <c r="J32" s="31">
        <f t="shared" si="4"/>
        <v>1324.2225453109411</v>
      </c>
      <c r="K32" s="31">
        <f t="shared" si="8"/>
        <v>0</v>
      </c>
      <c r="L32" s="32">
        <f t="shared" si="9"/>
        <v>54</v>
      </c>
      <c r="M32" s="33">
        <f t="shared" si="5"/>
        <v>1324.2225453109411</v>
      </c>
      <c r="N32" s="31">
        <f t="shared" si="10"/>
        <v>71508.017446790822</v>
      </c>
      <c r="O32" s="1"/>
    </row>
    <row r="33" spans="1:15" s="5" customFormat="1" x14ac:dyDescent="0.25">
      <c r="A33" s="1"/>
      <c r="B33" s="15"/>
      <c r="C33" s="44"/>
      <c r="D33" s="45"/>
      <c r="E33" s="46"/>
      <c r="F33" s="20"/>
      <c r="G33" s="24"/>
      <c r="H33" s="30">
        <f t="shared" si="7"/>
        <v>0</v>
      </c>
      <c r="I33" s="25"/>
      <c r="J33" s="31">
        <f t="shared" si="4"/>
        <v>1324.2225453109411</v>
      </c>
      <c r="K33" s="31">
        <f t="shared" si="8"/>
        <v>0</v>
      </c>
      <c r="L33" s="32">
        <f t="shared" si="9"/>
        <v>54</v>
      </c>
      <c r="M33" s="33">
        <f t="shared" si="5"/>
        <v>1324.2225453109411</v>
      </c>
      <c r="N33" s="31">
        <f t="shared" si="10"/>
        <v>71508.017446790822</v>
      </c>
      <c r="O33" s="1"/>
    </row>
    <row r="34" spans="1:15" s="5" customFormat="1" x14ac:dyDescent="0.25">
      <c r="A34" s="1"/>
      <c r="B34" s="15"/>
      <c r="C34" s="44"/>
      <c r="D34" s="45"/>
      <c r="E34" s="46"/>
      <c r="F34" s="20"/>
      <c r="G34" s="24"/>
      <c r="H34" s="30">
        <f t="shared" si="7"/>
        <v>0</v>
      </c>
      <c r="I34" s="25"/>
      <c r="J34" s="31">
        <f t="shared" si="4"/>
        <v>1324.2225453109411</v>
      </c>
      <c r="K34" s="31">
        <f t="shared" si="8"/>
        <v>0</v>
      </c>
      <c r="L34" s="32">
        <f t="shared" si="9"/>
        <v>54</v>
      </c>
      <c r="M34" s="33">
        <f t="shared" si="5"/>
        <v>1324.2225453109411</v>
      </c>
      <c r="N34" s="31">
        <f t="shared" si="10"/>
        <v>71508.017446790822</v>
      </c>
      <c r="O34" s="1"/>
    </row>
    <row r="35" spans="1:15" s="5" customFormat="1" x14ac:dyDescent="0.25">
      <c r="A35" s="1"/>
      <c r="B35" s="15"/>
      <c r="C35" s="44"/>
      <c r="D35" s="45"/>
      <c r="E35" s="46"/>
      <c r="F35" s="20"/>
      <c r="G35" s="24"/>
      <c r="H35" s="30">
        <f t="shared" si="7"/>
        <v>0</v>
      </c>
      <c r="I35" s="25"/>
      <c r="J35" s="31">
        <f t="shared" si="4"/>
        <v>1324.2225453109411</v>
      </c>
      <c r="K35" s="31">
        <f t="shared" si="8"/>
        <v>0</v>
      </c>
      <c r="L35" s="32">
        <f t="shared" si="9"/>
        <v>54</v>
      </c>
      <c r="M35" s="33">
        <f t="shared" si="5"/>
        <v>1324.2225453109411</v>
      </c>
      <c r="N35" s="31">
        <f t="shared" si="10"/>
        <v>71508.017446790822</v>
      </c>
      <c r="O35" s="1"/>
    </row>
    <row r="36" spans="1:15" s="5" customFormat="1" x14ac:dyDescent="0.25">
      <c r="A36" s="1"/>
      <c r="B36" s="15"/>
      <c r="C36" s="44"/>
      <c r="D36" s="45"/>
      <c r="E36" s="46"/>
      <c r="F36" s="20"/>
      <c r="G36" s="24"/>
      <c r="H36" s="30">
        <f t="shared" si="7"/>
        <v>0</v>
      </c>
      <c r="I36" s="25"/>
      <c r="J36" s="31">
        <f t="shared" si="4"/>
        <v>1324.2225453109411</v>
      </c>
      <c r="K36" s="31">
        <f t="shared" si="8"/>
        <v>0</v>
      </c>
      <c r="L36" s="32">
        <f t="shared" si="9"/>
        <v>54</v>
      </c>
      <c r="M36" s="33">
        <f t="shared" si="5"/>
        <v>1324.2225453109411</v>
      </c>
      <c r="N36" s="31">
        <f t="shared" si="10"/>
        <v>71508.017446790822</v>
      </c>
      <c r="O36" s="1"/>
    </row>
    <row r="37" spans="1:15" s="5" customFormat="1" x14ac:dyDescent="0.25">
      <c r="A37" s="1"/>
      <c r="B37" s="15"/>
      <c r="C37" s="44"/>
      <c r="D37" s="45"/>
      <c r="E37" s="46"/>
      <c r="F37" s="20"/>
      <c r="G37" s="24"/>
      <c r="H37" s="30">
        <f t="shared" si="7"/>
        <v>0</v>
      </c>
      <c r="I37" s="25"/>
      <c r="J37" s="31">
        <f t="shared" si="4"/>
        <v>1324.2225453109411</v>
      </c>
      <c r="K37" s="31">
        <f t="shared" si="8"/>
        <v>0</v>
      </c>
      <c r="L37" s="32">
        <f t="shared" si="9"/>
        <v>54</v>
      </c>
      <c r="M37" s="33">
        <f t="shared" si="5"/>
        <v>1324.2225453109411</v>
      </c>
      <c r="N37" s="31">
        <f t="shared" si="10"/>
        <v>71508.017446790822</v>
      </c>
      <c r="O37" s="1"/>
    </row>
    <row r="38" spans="1:15" s="5" customFormat="1" x14ac:dyDescent="0.25">
      <c r="A38" s="1"/>
      <c r="B38" s="15"/>
      <c r="C38" s="44"/>
      <c r="D38" s="45"/>
      <c r="E38" s="46"/>
      <c r="F38" s="20"/>
      <c r="G38" s="24"/>
      <c r="H38" s="30">
        <f t="shared" si="7"/>
        <v>0</v>
      </c>
      <c r="I38" s="25"/>
      <c r="J38" s="31">
        <f t="shared" si="4"/>
        <v>1324.2225453109411</v>
      </c>
      <c r="K38" s="31">
        <f t="shared" si="8"/>
        <v>0</v>
      </c>
      <c r="L38" s="32">
        <f t="shared" si="9"/>
        <v>54</v>
      </c>
      <c r="M38" s="33">
        <f t="shared" si="5"/>
        <v>1324.2225453109411</v>
      </c>
      <c r="N38" s="31">
        <f t="shared" si="10"/>
        <v>71508.017446790822</v>
      </c>
      <c r="O38" s="1"/>
    </row>
    <row r="39" spans="1:15" s="5" customFormat="1" x14ac:dyDescent="0.25">
      <c r="A39" s="1"/>
      <c r="B39" s="15"/>
      <c r="C39" s="44"/>
      <c r="D39" s="45"/>
      <c r="E39" s="46"/>
      <c r="F39" s="20"/>
      <c r="G39" s="24"/>
      <c r="H39" s="30">
        <f t="shared" si="7"/>
        <v>0</v>
      </c>
      <c r="I39" s="25"/>
      <c r="J39" s="31">
        <f t="shared" si="4"/>
        <v>1324.2225453109411</v>
      </c>
      <c r="K39" s="31">
        <f t="shared" si="8"/>
        <v>0</v>
      </c>
      <c r="L39" s="32">
        <f t="shared" si="9"/>
        <v>54</v>
      </c>
      <c r="M39" s="33">
        <f t="shared" si="5"/>
        <v>1324.2225453109411</v>
      </c>
      <c r="N39" s="31">
        <f t="shared" si="10"/>
        <v>71508.017446790822</v>
      </c>
      <c r="O39" s="1"/>
    </row>
    <row r="40" spans="1:15" s="1" customFormat="1" x14ac:dyDescent="0.25">
      <c r="F40" s="14"/>
    </row>
    <row r="41" spans="1:15" s="1" customFormat="1" x14ac:dyDescent="0.25">
      <c r="F41" s="14"/>
    </row>
    <row r="42" spans="1:15" s="1" customFormat="1" x14ac:dyDescent="0.25">
      <c r="F42" s="14"/>
    </row>
    <row r="43" spans="1:15" s="1" customFormat="1" x14ac:dyDescent="0.25">
      <c r="F43" s="14"/>
    </row>
    <row r="44" spans="1:15" s="1" customFormat="1" x14ac:dyDescent="0.25">
      <c r="F44" s="14"/>
    </row>
    <row r="45" spans="1:15" s="1" customFormat="1" x14ac:dyDescent="0.25">
      <c r="F45" s="14"/>
    </row>
    <row r="46" spans="1:15" s="1" customFormat="1" x14ac:dyDescent="0.25">
      <c r="F46" s="14"/>
    </row>
    <row r="47" spans="1:15" s="1" customFormat="1" x14ac:dyDescent="0.25">
      <c r="F47" s="14"/>
    </row>
    <row r="48" spans="1:15" s="1" customFormat="1" x14ac:dyDescent="0.25">
      <c r="F48" s="14"/>
    </row>
    <row r="49" spans="6:6" s="1" customFormat="1" x14ac:dyDescent="0.25">
      <c r="F49" s="14"/>
    </row>
    <row r="50" spans="6:6" s="1" customFormat="1" x14ac:dyDescent="0.25">
      <c r="F50" s="14"/>
    </row>
    <row r="51" spans="6:6" s="1" customFormat="1" x14ac:dyDescent="0.25">
      <c r="F51" s="14"/>
    </row>
  </sheetData>
  <sheetProtection password="D281" sheet="1" objects="1" scenarios="1" selectLockedCells="1"/>
  <mergeCells count="7">
    <mergeCell ref="C3:E3"/>
    <mergeCell ref="B1:N1"/>
    <mergeCell ref="I2:K2"/>
    <mergeCell ref="C6:E39"/>
    <mergeCell ref="F3:H3"/>
    <mergeCell ref="I3:K3"/>
    <mergeCell ref="L3:N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CMV</vt:lpstr>
    </vt:vector>
  </TitlesOfParts>
  <Company>Lojas Salfer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Lojas Salfer S.A.</dc:creator>
  <cp:lastModifiedBy>DANIEL</cp:lastModifiedBy>
  <cp:lastPrinted>2009-07-03T20:00:18Z</cp:lastPrinted>
  <dcterms:created xsi:type="dcterms:W3CDTF">2009-06-30T11:33:29Z</dcterms:created>
  <dcterms:modified xsi:type="dcterms:W3CDTF">2016-03-01T02:25:13Z</dcterms:modified>
</cp:coreProperties>
</file>