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390" yWindow="555" windowWidth="19815" windowHeight="9405"/>
  </bookViews>
  <sheets>
    <sheet name="Extrato de Fluxo de Caixa" sheetId="1" r:id="rId1"/>
  </sheets>
  <definedNames>
    <definedName name="DatadeIníciodoAnoFiscal">'Extrato de Fluxo de Caixa'!$B$3</definedName>
  </definedNames>
  <calcPr calcId="144525"/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E43" i="1" l="1"/>
  <c r="F43" i="1"/>
  <c r="G43" i="1"/>
  <c r="H43" i="1"/>
  <c r="I43" i="1"/>
  <c r="J43" i="1"/>
  <c r="K43" i="1"/>
  <c r="L43" i="1"/>
  <c r="M43" i="1"/>
  <c r="N43" i="1"/>
  <c r="O43" i="1"/>
  <c r="P43" i="1"/>
  <c r="D43" i="1"/>
  <c r="R38" i="1"/>
  <c r="R39" i="1"/>
  <c r="R40" i="1"/>
  <c r="R41" i="1"/>
  <c r="R37" i="1"/>
  <c r="E42" i="1"/>
  <c r="F42" i="1"/>
  <c r="G42" i="1"/>
  <c r="H42" i="1"/>
  <c r="I42" i="1"/>
  <c r="J42" i="1"/>
  <c r="K42" i="1"/>
  <c r="L42" i="1"/>
  <c r="M42" i="1"/>
  <c r="N42" i="1"/>
  <c r="O42" i="1"/>
  <c r="P42" i="1"/>
  <c r="D42" i="1"/>
  <c r="E35" i="1"/>
  <c r="F35" i="1"/>
  <c r="G35" i="1"/>
  <c r="H35" i="1"/>
  <c r="I35" i="1"/>
  <c r="J35" i="1"/>
  <c r="K35" i="1"/>
  <c r="L35" i="1"/>
  <c r="M35" i="1"/>
  <c r="N35" i="1"/>
  <c r="O35" i="1"/>
  <c r="P35" i="1"/>
  <c r="D35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14" i="1"/>
  <c r="R8" i="1"/>
  <c r="R9" i="1"/>
  <c r="R10" i="1"/>
  <c r="D12" i="1"/>
  <c r="R11" i="1"/>
  <c r="E11" i="1"/>
  <c r="F11" i="1"/>
  <c r="G11" i="1"/>
  <c r="H11" i="1"/>
  <c r="I11" i="1"/>
  <c r="J11" i="1"/>
  <c r="K11" i="1"/>
  <c r="L11" i="1"/>
  <c r="M11" i="1"/>
  <c r="N11" i="1"/>
  <c r="O11" i="1"/>
  <c r="P11" i="1"/>
  <c r="D11" i="1"/>
  <c r="R35" i="1" l="1"/>
  <c r="E3" i="1" l="1"/>
  <c r="F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D45" i="1" l="1"/>
  <c r="E5" i="1" s="1"/>
  <c r="R43" i="1"/>
  <c r="E12" i="1" l="1"/>
  <c r="E45" i="1" s="1"/>
  <c r="F5" i="1" s="1"/>
  <c r="F12" i="1" s="1"/>
  <c r="F45" i="1" s="1"/>
  <c r="G5" i="1" s="1"/>
  <c r="G12" i="1" l="1"/>
  <c r="G45" i="1" s="1"/>
  <c r="H5" i="1" s="1"/>
  <c r="H12" i="1" l="1"/>
  <c r="H45" i="1" s="1"/>
  <c r="I5" i="1" s="1"/>
  <c r="I12" i="1" l="1"/>
  <c r="I45" i="1" s="1"/>
  <c r="J5" i="1" s="1"/>
  <c r="J12" i="1" l="1"/>
  <c r="J45" i="1" s="1"/>
  <c r="K5" i="1" s="1"/>
  <c r="K12" i="1" l="1"/>
  <c r="K45" i="1" s="1"/>
  <c r="L5" i="1" s="1"/>
  <c r="L12" i="1" l="1"/>
  <c r="L45" i="1" s="1"/>
  <c r="M5" i="1" s="1"/>
  <c r="M12" i="1" l="1"/>
  <c r="M45" i="1" s="1"/>
  <c r="N5" i="1" s="1"/>
  <c r="N12" i="1" l="1"/>
  <c r="N45" i="1" s="1"/>
  <c r="O5" i="1" s="1"/>
  <c r="O12" i="1" l="1"/>
  <c r="O45" i="1" s="1"/>
  <c r="P5" i="1" s="1"/>
  <c r="P12" i="1" l="1"/>
  <c r="P45" i="1" s="1"/>
  <c r="R5" i="1"/>
  <c r="R12" i="1" s="1"/>
  <c r="R45" i="1" s="1"/>
</calcChain>
</file>

<file path=xl/sharedStrings.xml><?xml version="1.0" encoding="utf-8"?>
<sst xmlns="http://schemas.openxmlformats.org/spreadsheetml/2006/main" count="45" uniqueCount="40">
  <si>
    <t>Dinheiro em Caixa (início do mês)</t>
  </si>
  <si>
    <t>Vendas em Dinheiro</t>
  </si>
  <si>
    <t>Cobranças de contas correntes</t>
  </si>
  <si>
    <t>Empréstimo/outra injeção de dinheiro</t>
  </si>
  <si>
    <t>Total Disponível em Dinheiro (antes do recolhimento do dinheiro do caixa)</t>
  </si>
  <si>
    <t>Compras (mercadorias)</t>
  </si>
  <si>
    <t>Compras (especificar)</t>
  </si>
  <si>
    <t>Salários brutos (retirada exata)</t>
  </si>
  <si>
    <t>Despesas de folha de pagamento (impostos, etc.)</t>
  </si>
  <si>
    <t>Serviços externos</t>
  </si>
  <si>
    <t>Suprimentos (escritório e operacionais)</t>
  </si>
  <si>
    <t>Reparos e manutenção</t>
  </si>
  <si>
    <t>Propaganda</t>
  </si>
  <si>
    <t>Carro, entregas e viagens</t>
  </si>
  <si>
    <t>Contabilidade e jurídico</t>
  </si>
  <si>
    <t>Aluguel</t>
  </si>
  <si>
    <t>Telefone</t>
  </si>
  <si>
    <t>Serviços essenciais</t>
  </si>
  <si>
    <t>Seguro</t>
  </si>
  <si>
    <t>Impostos (imóveis, etc.)</t>
  </si>
  <si>
    <t>Juros</t>
  </si>
  <si>
    <t>Outras despesas (especificar)</t>
  </si>
  <si>
    <t>Outras (especificar)</t>
  </si>
  <si>
    <t>Diversos</t>
  </si>
  <si>
    <t>Pagamento de capital do empréstimo</t>
  </si>
  <si>
    <t>Compra de capital (especificar)</t>
  </si>
  <si>
    <t>Outros custos iniciais</t>
  </si>
  <si>
    <t>Situação do Caixa (fim do mês)</t>
  </si>
  <si>
    <t>Total</t>
  </si>
  <si>
    <t>Recibos de Caixa</t>
  </si>
  <si>
    <t>Caixa Recolhido</t>
  </si>
  <si>
    <t>Caixa Recolhido (Não P&amp;L)</t>
  </si>
  <si>
    <t>Total do Caixa Recolhido</t>
  </si>
  <si>
    <t>Início do ano fiscal:</t>
  </si>
  <si>
    <t>EST</t>
  </si>
  <si>
    <t>EST Item</t>
  </si>
  <si>
    <t>(Pré) Início</t>
  </si>
  <si>
    <t>Reserva e/ou caução</t>
  </si>
  <si>
    <t>Saque dos proprietários</t>
  </si>
  <si>
    <t>Fluxo de CaixaExtrato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</si>
</sst>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mmm"/>
    <numFmt numFmtId="165" formatCode="dd"/>
    <numFmt numFmtId="166" formatCode="0_);\-0_)"/>
  </numFmts>
  <fonts count="22" x14ac:knownFonts="1">
    <font>
      <sz val="10"/>
      <color theme="1" tint="0.14996795556505021"/>
      <name val="Franklin Gothic Medium"/>
      <family val="2"/>
      <scheme val="minor"/>
    </font>
    <font>
      <b/>
      <sz val="11"/>
      <color theme="4" tint="-0.249977111117893"/>
      <name val="Franklin Gothic Medium"/>
      <family val="2"/>
      <scheme val="minor"/>
    </font>
    <font>
      <sz val="10"/>
      <color theme="1" tint="0.149998474074526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sz val="18"/>
      <color theme="1" tint="0.14996795556505021"/>
      <name val="Franklin Gothic Medium"/>
      <family val="2"/>
      <scheme val="major"/>
    </font>
    <font>
      <sz val="11"/>
      <color theme="1" tint="0.14975432599871821"/>
      <name val="Franklin Gothic Medium"/>
      <family val="2"/>
      <scheme val="major"/>
    </font>
    <font>
      <sz val="12"/>
      <color theme="3"/>
      <name val="Franklin Gothic Medium"/>
      <family val="2"/>
      <scheme val="major"/>
    </font>
    <font>
      <sz val="11"/>
      <color theme="1" tint="0.14993743705557422"/>
      <name val="Franklin Gothic Medium"/>
      <family val="2"/>
      <scheme val="major"/>
    </font>
    <font>
      <sz val="10"/>
      <color theme="1"/>
      <name val="Franklin Gothic Medium"/>
      <scheme val="minor"/>
    </font>
    <font>
      <sz val="10"/>
      <color theme="1" tint="0.14996795556505021"/>
      <name val="Franklin Gothic Medium"/>
      <scheme val="minor"/>
    </font>
    <font>
      <b/>
      <sz val="11"/>
      <color theme="4" tint="-0.249977111117893"/>
      <name val="Franklin Gothic Medium"/>
      <scheme val="minor"/>
    </font>
    <font>
      <sz val="10"/>
      <color theme="1" tint="0.14996795556505021"/>
      <name val="Franklin Gothic Medium"/>
      <family val="2"/>
      <scheme val="minor"/>
    </font>
    <font>
      <b/>
      <sz val="28"/>
      <color theme="0"/>
      <name val="Franklin Gothic Medium"/>
      <family val="2"/>
      <scheme val="major"/>
    </font>
    <font>
      <sz val="10"/>
      <name val="Franklin Gothic Medium"/>
      <family val="2"/>
      <scheme val="minor"/>
    </font>
    <font>
      <sz val="11"/>
      <name val="Franklin Gothic Medium"/>
      <family val="2"/>
      <scheme val="major"/>
    </font>
    <font>
      <b/>
      <sz val="11"/>
      <name val="Franklin Gothic Medium"/>
      <family val="2"/>
      <scheme val="minor"/>
    </font>
    <font>
      <sz val="10"/>
      <color theme="0"/>
      <name val="Franklin Gothic Medium"/>
      <family val="2"/>
      <scheme val="minor"/>
    </font>
    <font>
      <sz val="14"/>
      <color theme="0"/>
      <name val="Franklin Gothic Medium"/>
      <family val="2"/>
      <scheme val="major"/>
    </font>
    <font>
      <sz val="9"/>
      <color theme="0"/>
      <name val="Franklin Gothic Medium"/>
      <family val="2"/>
      <scheme val="minor"/>
    </font>
    <font>
      <sz val="18"/>
      <color theme="0"/>
      <name val="Franklin Gothic Medium"/>
      <family val="2"/>
      <scheme val="major"/>
    </font>
    <font>
      <b/>
      <sz val="12"/>
      <color theme="0"/>
      <name val="Franklin Gothic Medium"/>
      <family val="2"/>
      <scheme val="major"/>
    </font>
    <font>
      <b/>
      <sz val="12"/>
      <color theme="0"/>
      <name val="Franklin Gothic Medium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/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2" fillId="2" borderId="9" applyFont="0" applyAlignment="0">
      <alignment vertical="center"/>
    </xf>
    <xf numFmtId="164" fontId="4" fillId="0" borderId="2">
      <alignment horizontal="right" vertical="center" wrapText="1" indent="1"/>
    </xf>
    <xf numFmtId="44" fontId="1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0" fillId="3" borderId="0" xfId="0" applyFill="1" applyProtection="1">
      <alignment vertical="center"/>
      <protection locked="0"/>
    </xf>
    <xf numFmtId="0" fontId="12" fillId="3" borderId="1" xfId="1" applyFont="1" applyFill="1" applyBorder="1" applyProtection="1">
      <protection locked="0"/>
    </xf>
    <xf numFmtId="0" fontId="0" fillId="3" borderId="1" xfId="0" applyFill="1" applyBorder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6" fillId="3" borderId="0" xfId="0" applyFont="1" applyFill="1" applyProtection="1">
      <alignment vertical="center"/>
      <protection locked="0"/>
    </xf>
    <xf numFmtId="0" fontId="17" fillId="3" borderId="0" xfId="2" applyFont="1" applyFill="1" applyProtection="1">
      <protection locked="0"/>
    </xf>
    <xf numFmtId="3" fontId="18" fillId="3" borderId="2" xfId="0" applyNumberFormat="1" applyFont="1" applyFill="1" applyBorder="1" applyAlignment="1" applyProtection="1">
      <alignment horizontal="right" wrapText="1" indent="1"/>
      <protection locked="0"/>
    </xf>
    <xf numFmtId="164" fontId="20" fillId="3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21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6" fillId="3" borderId="0" xfId="0" applyFont="1" applyFill="1" applyBorder="1" applyProtection="1">
      <alignment vertical="center"/>
      <protection locked="0"/>
    </xf>
    <xf numFmtId="14" fontId="16" fillId="3" borderId="0" xfId="0" applyNumberFormat="1" applyFont="1" applyFill="1" applyBorder="1" applyAlignment="1" applyProtection="1">
      <alignment horizontal="left" vertical="center" indent="1"/>
      <protection locked="0"/>
    </xf>
    <xf numFmtId="3" fontId="16" fillId="3" borderId="3" xfId="0" applyNumberFormat="1" applyFont="1" applyFill="1" applyBorder="1" applyAlignment="1" applyProtection="1">
      <alignment horizontal="right" wrapText="1" indent="1"/>
      <protection locked="0"/>
    </xf>
    <xf numFmtId="165" fontId="18" fillId="3" borderId="7" xfId="0" applyNumberFormat="1" applyFont="1" applyFill="1" applyBorder="1" applyAlignment="1" applyProtection="1">
      <alignment horizontal="right" wrapText="1" indent="1"/>
      <protection locked="0"/>
    </xf>
    <xf numFmtId="3" fontId="16" fillId="3" borderId="0" xfId="0" applyNumberFormat="1" applyFont="1" applyFill="1" applyBorder="1" applyAlignment="1" applyProtection="1">
      <alignment horizontal="right" wrapText="1" indent="1"/>
      <protection locked="0"/>
    </xf>
    <xf numFmtId="165" fontId="18" fillId="3" borderId="6" xfId="0" applyNumberFormat="1" applyFont="1" applyFill="1" applyBorder="1" applyAlignment="1" applyProtection="1">
      <alignment horizontal="right" wrapText="1" indent="1"/>
      <protection locked="0"/>
    </xf>
    <xf numFmtId="3" fontId="18" fillId="3" borderId="0" xfId="0" applyNumberFormat="1" applyFont="1" applyFill="1" applyBorder="1" applyAlignment="1" applyProtection="1">
      <alignment horizontal="right" wrapText="1" indent="1"/>
      <protection locked="0"/>
    </xf>
    <xf numFmtId="0" fontId="13" fillId="4" borderId="0" xfId="0" applyFont="1" applyFill="1" applyProtection="1">
      <alignment vertical="center"/>
      <protection locked="0"/>
    </xf>
    <xf numFmtId="166" fontId="14" fillId="4" borderId="10" xfId="2" applyNumberFormat="1" applyFont="1" applyFill="1" applyBorder="1" applyAlignment="1" applyProtection="1">
      <alignment horizontal="left" vertical="center"/>
      <protection locked="0"/>
    </xf>
    <xf numFmtId="44" fontId="13" fillId="4" borderId="9" xfId="7" applyFont="1" applyFill="1" applyBorder="1" applyAlignment="1" applyProtection="1">
      <alignment horizontal="right" vertical="center"/>
      <protection locked="0"/>
    </xf>
    <xf numFmtId="44" fontId="13" fillId="4" borderId="7" xfId="7" applyFont="1" applyFill="1" applyBorder="1" applyAlignment="1" applyProtection="1">
      <alignment horizontal="right"/>
      <protection locked="0"/>
    </xf>
    <xf numFmtId="0" fontId="15" fillId="4" borderId="9" xfId="0" applyFont="1" applyFill="1" applyBorder="1" applyProtection="1">
      <alignment vertical="center"/>
      <protection locked="0"/>
    </xf>
    <xf numFmtId="44" fontId="13" fillId="4" borderId="0" xfId="7" applyFont="1" applyFill="1" applyAlignment="1" applyProtection="1">
      <alignment vertical="center"/>
      <protection locked="0"/>
    </xf>
    <xf numFmtId="44" fontId="13" fillId="4" borderId="6" xfId="7" applyFont="1" applyFill="1" applyBorder="1" applyAlignment="1" applyProtection="1">
      <alignment vertical="center"/>
      <protection locked="0"/>
    </xf>
    <xf numFmtId="0" fontId="14" fillId="4" borderId="0" xfId="2" applyFont="1" applyFill="1" applyAlignment="1" applyProtection="1">
      <alignment vertical="center"/>
      <protection locked="0"/>
    </xf>
    <xf numFmtId="166" fontId="13" fillId="4" borderId="0" xfId="0" applyNumberFormat="1" applyFont="1" applyFill="1" applyAlignment="1" applyProtection="1">
      <alignment horizontal="left" vertical="center" indent="1"/>
      <protection locked="0"/>
    </xf>
    <xf numFmtId="0" fontId="13" fillId="4" borderId="6" xfId="0" applyFont="1" applyFill="1" applyBorder="1" applyProtection="1">
      <alignment vertical="center"/>
      <protection locked="0"/>
    </xf>
    <xf numFmtId="44" fontId="13" fillId="4" borderId="0" xfId="7" applyFont="1" applyFill="1" applyAlignment="1" applyProtection="1">
      <alignment horizontal="right" vertical="center"/>
      <protection locked="0"/>
    </xf>
    <xf numFmtId="0" fontId="13" fillId="4" borderId="5" xfId="0" applyFont="1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8" fillId="0" borderId="0" xfId="0" applyNumberFormat="1" applyFont="1" applyAlignment="1" applyProtection="1">
      <alignment horizontal="left" vertical="center" indent="1"/>
      <protection locked="0"/>
    </xf>
    <xf numFmtId="0" fontId="0" fillId="4" borderId="4" xfId="0" applyFill="1" applyBorder="1" applyProtection="1">
      <alignment vertical="center"/>
      <protection locked="0"/>
    </xf>
    <xf numFmtId="0" fontId="16" fillId="4" borderId="6" xfId="0" applyNumberFormat="1" applyFont="1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66" fontId="5" fillId="2" borderId="10" xfId="2" applyNumberFormat="1" applyFill="1" applyBorder="1" applyAlignment="1" applyProtection="1">
      <alignment horizontal="left" vertical="center"/>
      <protection locked="0"/>
    </xf>
    <xf numFmtId="166" fontId="16" fillId="4" borderId="8" xfId="0" applyNumberFormat="1" applyFont="1" applyFill="1" applyBorder="1" applyAlignment="1" applyProtection="1">
      <alignment vertical="center"/>
      <protection locked="0"/>
    </xf>
    <xf numFmtId="0" fontId="14" fillId="4" borderId="0" xfId="2" applyFont="1" applyFill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left" vertical="center" indent="1"/>
      <protection locked="0"/>
    </xf>
    <xf numFmtId="44" fontId="13" fillId="4" borderId="0" xfId="7" applyFont="1" applyFill="1" applyBorder="1" applyAlignment="1" applyProtection="1">
      <alignment horizontal="right" vertical="center"/>
      <protection locked="0"/>
    </xf>
    <xf numFmtId="3" fontId="13" fillId="4" borderId="6" xfId="0" applyNumberFormat="1" applyFont="1" applyFill="1" applyBorder="1" applyProtection="1">
      <alignment vertical="center"/>
      <protection locked="0"/>
    </xf>
    <xf numFmtId="3" fontId="13" fillId="4" borderId="0" xfId="0" applyNumberFormat="1" applyFont="1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6" xfId="0" applyNumberForma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protection locked="0"/>
    </xf>
    <xf numFmtId="0" fontId="5" fillId="4" borderId="0" xfId="2" applyFill="1" applyAlignment="1" applyProtection="1">
      <alignment horizontal="left"/>
      <protection locked="0"/>
    </xf>
    <xf numFmtId="166" fontId="0" fillId="4" borderId="0" xfId="0" applyNumberFormat="1" applyFont="1" applyFill="1" applyBorder="1" applyAlignment="1" applyProtection="1">
      <alignment horizontal="right" vertical="center"/>
      <protection locked="0"/>
    </xf>
    <xf numFmtId="166" fontId="0" fillId="4" borderId="6" xfId="0" applyNumberFormat="1" applyFont="1" applyFill="1" applyBorder="1" applyProtection="1">
      <alignment vertical="center"/>
      <protection locked="0"/>
    </xf>
    <xf numFmtId="3" fontId="0" fillId="4" borderId="0" xfId="0" applyNumberFormat="1" applyFont="1" applyFill="1" applyBorder="1" applyProtection="1">
      <alignment vertical="center"/>
      <protection locked="0"/>
    </xf>
    <xf numFmtId="0" fontId="0" fillId="4" borderId="0" xfId="0" applyFill="1" applyAlignment="1" applyProtection="1">
      <protection locked="0"/>
    </xf>
    <xf numFmtId="0" fontId="9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44" fontId="9" fillId="0" borderId="0" xfId="7" applyFont="1" applyFill="1" applyBorder="1" applyAlignment="1" applyProtection="1">
      <alignment vertical="center"/>
    </xf>
    <xf numFmtId="44" fontId="2" fillId="2" borderId="9" xfId="7" applyFont="1" applyFill="1" applyBorder="1" applyAlignment="1" applyProtection="1">
      <alignment vertical="center"/>
    </xf>
    <xf numFmtId="44" fontId="0" fillId="3" borderId="0" xfId="7" applyFont="1" applyFill="1" applyAlignment="1" applyProtection="1">
      <alignment vertical="center"/>
    </xf>
    <xf numFmtId="44" fontId="13" fillId="4" borderId="0" xfId="7" applyFont="1" applyFill="1" applyBorder="1" applyAlignment="1" applyProtection="1">
      <alignment vertical="center"/>
    </xf>
    <xf numFmtId="44" fontId="13" fillId="4" borderId="0" xfId="7" applyFont="1" applyFill="1" applyAlignment="1" applyProtection="1">
      <alignment vertical="center"/>
    </xf>
    <xf numFmtId="44" fontId="0" fillId="0" borderId="0" xfId="7" applyFont="1" applyAlignment="1" applyProtection="1">
      <alignment vertical="center"/>
    </xf>
    <xf numFmtId="44" fontId="2" fillId="2" borderId="9" xfId="7" applyFont="1" applyFill="1" applyBorder="1" applyAlignment="1" applyProtection="1">
      <alignment horizontal="left" vertical="center"/>
    </xf>
    <xf numFmtId="164" fontId="19" fillId="3" borderId="2" xfId="6" applyFont="1" applyFill="1" applyProtection="1">
      <alignment horizontal="right" vertical="center" wrapText="1" indent="1"/>
    </xf>
    <xf numFmtId="165" fontId="16" fillId="3" borderId="3" xfId="0" applyNumberFormat="1" applyFont="1" applyFill="1" applyBorder="1" applyAlignment="1" applyProtection="1">
      <alignment horizontal="right" wrapText="1" indent="1"/>
    </xf>
    <xf numFmtId="165" fontId="18" fillId="3" borderId="0" xfId="0" applyNumberFormat="1" applyFont="1" applyFill="1" applyBorder="1" applyAlignment="1" applyProtection="1">
      <alignment horizontal="right" wrapText="1" indent="1"/>
    </xf>
    <xf numFmtId="44" fontId="13" fillId="4" borderId="9" xfId="7" applyFont="1" applyFill="1" applyBorder="1" applyAlignment="1" applyProtection="1">
      <alignment horizontal="right" vertical="center"/>
    </xf>
  </cellXfs>
  <cellStyles count="8">
    <cellStyle name="Moeda" xfId="7" builtinId="4"/>
    <cellStyle name="Month" xfId="6"/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s" xfId="5"/>
  </cellStyles>
  <dxfs count="1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dotted">
          <color theme="0" tint="-0.34998626667073579"/>
        </right>
        <top/>
        <bottom style="medium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alignment horizontal="general" vertical="center" textRotation="0" wrapText="0" indent="0" justifyLastLine="0" shrinkToFit="0" readingOrder="0"/>
      <protection locked="1" hidden="0"/>
    </dxf>
    <dxf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/>
        <bottom style="medium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ranklin Gothic Medium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 style="thick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scheme val="minor"/>
      </font>
      <numFmt numFmtId="0" formatCode="General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numFmt numFmtId="166" formatCode="0_);\-0_)"/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3" formatCode="#,##0"/>
      <fill>
        <patternFill patternType="none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166" formatCode="0_);\-0_)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ill>
        <patternFill>
          <fgColor indexed="64"/>
          <bgColor theme="0" tint="-0.14999847407452621"/>
        </patternFill>
      </fill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dotted">
          <color theme="0" tint="-0.34998626667073579"/>
        </right>
        <top/>
        <bottom style="medium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numFmt numFmtId="166" formatCode="0_);\-0_)"/>
      <fill>
        <patternFill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  <name val="Franklin Gothic Medium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166" formatCode="0_);\-0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protection locked="0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Cash Receipts" defaultPivotStyle="PivotStyleLight16">
    <tableStyle name="Cash Receipts" pivot="0" count="7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TotalCell" dxfId="127"/>
      <tableStyleElement type="lastTotalCell" dxfId="1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cibos" displayName="Recibos" ref="B8:S11" headerRowCount="0" totalsRowCount="1" headerRowDxfId="99" dataDxfId="97" totalsRowDxfId="98">
  <tableColumns count="18">
    <tableColumn id="1" name="Itens" totalsRowLabel="Total" headerRowDxfId="125" dataDxfId="116" totalsRowDxfId="49"/>
    <tableColumn id="17" name="Coluna2" headerRowDxfId="124" dataDxfId="115" totalsRowDxfId="48"/>
    <tableColumn id="2" name="Período 0" totalsRowFunction="sum" dataDxfId="114" totalsRowDxfId="45" dataCellStyle="Moeda"/>
    <tableColumn id="3" name="Período 1" totalsRowFunction="sum" dataDxfId="113" totalsRowDxfId="44" dataCellStyle="Moeda"/>
    <tableColumn id="4" name="Período 2" totalsRowFunction="sum" dataDxfId="112" totalsRowDxfId="43" dataCellStyle="Moeda"/>
    <tableColumn id="5" name="Período 3" totalsRowFunction="sum" dataDxfId="111" totalsRowDxfId="42" dataCellStyle="Moeda"/>
    <tableColumn id="6" name="Período 4" totalsRowFunction="sum" dataDxfId="110" totalsRowDxfId="41" dataCellStyle="Moeda"/>
    <tableColumn id="7" name="Período 5" totalsRowFunction="sum" dataDxfId="109" totalsRowDxfId="40" dataCellStyle="Moeda"/>
    <tableColumn id="8" name="Período 6" totalsRowFunction="sum" dataDxfId="108" totalsRowDxfId="39" dataCellStyle="Moeda"/>
    <tableColumn id="9" name="Período 7" totalsRowFunction="sum" dataDxfId="107" totalsRowDxfId="38" dataCellStyle="Moeda"/>
    <tableColumn id="10" name="Período 8" totalsRowFunction="sum" dataDxfId="106" totalsRowDxfId="37" dataCellStyle="Moeda"/>
    <tableColumn id="11" name="Período 9" totalsRowFunction="sum" dataDxfId="105" totalsRowDxfId="36" dataCellStyle="Moeda"/>
    <tableColumn id="12" name="Período 10" totalsRowFunction="sum" dataDxfId="104" totalsRowDxfId="35" dataCellStyle="Moeda"/>
    <tableColumn id="13" name="Período 11" totalsRowFunction="sum" dataDxfId="103" totalsRowDxfId="34" dataCellStyle="Moeda"/>
    <tableColumn id="14" name="Período 12" totalsRowFunction="sum" dataDxfId="102" totalsRowDxfId="33" dataCellStyle="Moeda"/>
    <tableColumn id="18" name="Coluna3" dataDxfId="101" totalsRowDxfId="47" dataCellStyle="Moeda"/>
    <tableColumn id="15" name="Total" totalsRowFunction="sum" dataDxfId="52" totalsRowDxfId="32" dataCellStyle="Moeda">
      <calculatedColumnFormula>SUM(Recibos[[#This Row],[Período 0]:[Período 12]])</calculatedColumnFormula>
    </tableColumn>
    <tableColumn id="16" name="Coluna1" dataDxfId="100" totalsRowDxfId="46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Recibos de Caixa" altTextSummary="Recibos de caixa referentes a 12 meses, começando com o primeiro mês do ano fiscal, junto com um total geral calculado."/>
    </ext>
  </extLst>
</table>
</file>

<file path=xl/tables/table2.xml><?xml version="1.0" encoding="utf-8"?>
<table xmlns="http://schemas.openxmlformats.org/spreadsheetml/2006/main" id="2" name="DinheiroPago" displayName="DinheiroPago" ref="B14:S35" headerRowCount="0" totalsRowCount="1" headerRowDxfId="79" dataDxfId="77" totalsRowDxfId="78">
  <tableColumns count="18">
    <tableColumn id="1" name="Itens" totalsRowLabel="Total" headerRowDxfId="123" dataDxfId="96" totalsRowDxfId="17"/>
    <tableColumn id="17" name="Coluna2" headerRowDxfId="122" dataDxfId="95" totalsRowDxfId="16"/>
    <tableColumn id="2" name="Período 0" totalsRowFunction="sum" dataDxfId="94" totalsRowDxfId="15" dataCellStyle="Moeda"/>
    <tableColumn id="3" name="Período 1" totalsRowFunction="sum" dataDxfId="93" totalsRowDxfId="14" dataCellStyle="Moeda"/>
    <tableColumn id="4" name="Período 2" totalsRowFunction="sum" dataDxfId="92" totalsRowDxfId="13" dataCellStyle="Moeda"/>
    <tableColumn id="5" name="Período 3" totalsRowFunction="sum" dataDxfId="91" totalsRowDxfId="12" dataCellStyle="Moeda"/>
    <tableColumn id="6" name="Período 4" totalsRowFunction="sum" dataDxfId="90" totalsRowDxfId="11" dataCellStyle="Moeda"/>
    <tableColumn id="7" name="Período 5" totalsRowFunction="sum" dataDxfId="89" totalsRowDxfId="10" dataCellStyle="Moeda"/>
    <tableColumn id="8" name="Período 6" totalsRowFunction="sum" dataDxfId="88" totalsRowDxfId="9" dataCellStyle="Moeda"/>
    <tableColumn id="9" name="Período 7" totalsRowFunction="sum" dataDxfId="87" totalsRowDxfId="8" dataCellStyle="Moeda"/>
    <tableColumn id="10" name="Período 8" totalsRowFunction="sum" dataDxfId="86" totalsRowDxfId="7" dataCellStyle="Moeda"/>
    <tableColumn id="11" name="Período 9" totalsRowFunction="sum" dataDxfId="85" totalsRowDxfId="6" dataCellStyle="Moeda"/>
    <tableColumn id="12" name="Período 10" totalsRowFunction="sum" dataDxfId="84" totalsRowDxfId="5" dataCellStyle="Moeda"/>
    <tableColumn id="13" name="Período 11" totalsRowFunction="sum" dataDxfId="83" totalsRowDxfId="4" dataCellStyle="Moeda"/>
    <tableColumn id="14" name="Período 12" totalsRowFunction="sum" dataDxfId="82" totalsRowDxfId="3" dataCellStyle="Moeda"/>
    <tableColumn id="18" name="Coluna3" dataDxfId="81" totalsRowDxfId="2"/>
    <tableColumn id="15" name="Total" totalsRowFunction="sum" dataDxfId="51" totalsRowDxfId="1" dataCellStyle="Moeda">
      <calculatedColumnFormula>SUM(DinheiroPago[[#This Row],[Período 0]:[Período 12]])</calculatedColumnFormula>
    </tableColumn>
    <tableColumn id="16" name="Coluna1" dataDxfId="80" totalsRowDxfId="0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Caixa Recolhido" altTextSummary="Recolhimentos de caixa referentes a 12 meses, começando com o primeiro mês do ano fiscal, junto com um total geral calculado."/>
    </ext>
  </extLst>
</table>
</file>

<file path=xl/tables/table3.xml><?xml version="1.0" encoding="utf-8"?>
<table xmlns="http://schemas.openxmlformats.org/spreadsheetml/2006/main" id="3" name="DinheiroPago2" displayName="DinheiroPago2" ref="B37:S42" headerRowCount="0" totalsRowCount="1" headerRowDxfId="57" dataDxfId="55" totalsRowDxfId="56">
  <tableColumns count="18">
    <tableColumn id="1" name="Itens" totalsRowLabel="Total" headerRowDxfId="121" dataDxfId="76" totalsRowDxfId="75"/>
    <tableColumn id="17" name="Coluna2" headerRowDxfId="120" dataDxfId="74" totalsRowDxfId="73"/>
    <tableColumn id="2" name="Período 0" totalsRowFunction="sum" dataDxfId="72" totalsRowDxfId="31" dataCellStyle="Moeda"/>
    <tableColumn id="3" name="Período 1" totalsRowFunction="sum" dataDxfId="71" totalsRowDxfId="30" dataCellStyle="Moeda"/>
    <tableColumn id="4" name="Período 2" totalsRowFunction="sum" dataDxfId="70" totalsRowDxfId="29" dataCellStyle="Moeda"/>
    <tableColumn id="5" name="Período 3" totalsRowFunction="sum" dataDxfId="69" totalsRowDxfId="28" dataCellStyle="Moeda"/>
    <tableColumn id="6" name="Período 4" totalsRowFunction="sum" dataDxfId="68" totalsRowDxfId="27" dataCellStyle="Moeda"/>
    <tableColumn id="7" name="Período 5" totalsRowFunction="sum" dataDxfId="67" totalsRowDxfId="26" dataCellStyle="Moeda"/>
    <tableColumn id="8" name="Período 6" totalsRowFunction="sum" dataDxfId="66" totalsRowDxfId="25" dataCellStyle="Moeda"/>
    <tableColumn id="9" name="Período 7" totalsRowFunction="sum" dataDxfId="65" totalsRowDxfId="24" dataCellStyle="Moeda"/>
    <tableColumn id="10" name="Período 8" totalsRowFunction="sum" dataDxfId="64" totalsRowDxfId="23" dataCellStyle="Moeda"/>
    <tableColumn id="11" name="Período 9" totalsRowFunction="sum" dataDxfId="63" totalsRowDxfId="22" dataCellStyle="Moeda"/>
    <tableColumn id="12" name="Período 10" totalsRowFunction="sum" dataDxfId="62" totalsRowDxfId="21" dataCellStyle="Moeda"/>
    <tableColumn id="13" name="Período 11" totalsRowFunction="sum" dataDxfId="61" totalsRowDxfId="20" dataCellStyle="Moeda"/>
    <tableColumn id="14" name="Período 12" totalsRowFunction="sum" dataDxfId="60" totalsRowDxfId="19" dataCellStyle="Moeda"/>
    <tableColumn id="18" name="Coluna3" dataDxfId="54" totalsRowDxfId="59"/>
    <tableColumn id="15" name="Total" dataDxfId="50" totalsRowDxfId="18" dataCellStyle="Moeda">
      <calculatedColumnFormula>SUM(DinheiroPago2[[#This Row],[Período 0]:[Período 12]])</calculatedColumnFormula>
    </tableColumn>
    <tableColumn id="16" name="Coluna1" dataDxfId="53" totalsRowDxfId="58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Caixa Recolhido (Não P&amp;L)" altTextSummary="Recibos de caixa (Não P&amp;L) referentes a 12 meses, começando com o primeiro mês do ano fiscal, junto com um total geral calculado."/>
    </ext>
  </extLst>
</table>
</file>

<file path=xl/theme/theme1.xml><?xml version="1.0" encoding="utf-8"?>
<a:theme xmlns:a="http://schemas.openxmlformats.org/drawingml/2006/main" name="Office Theme">
  <a:themeElements>
    <a:clrScheme name="Cash Flow Statemen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009D00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Cash Flow Statemen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CF48"/>
  <sheetViews>
    <sheetView showGridLines="0" showRowColHeaders="0" tabSelected="1" zoomScale="70" zoomScaleNormal="70" workbookViewId="0">
      <pane ySplit="3" topLeftCell="A4" activePane="bottomLeft" state="frozen"/>
      <selection pane="bottomLeft" activeCell="F20" sqref="F20"/>
    </sheetView>
  </sheetViews>
  <sheetFormatPr defaultColWidth="0" defaultRowHeight="17.25" customHeight="1" zeroHeight="1" outlineLevelRow="1" x14ac:dyDescent="0.25"/>
  <cols>
    <col min="1" max="1" width="2.25" style="1" customWidth="1"/>
    <col min="2" max="2" width="62.5" style="1" bestFit="1" customWidth="1"/>
    <col min="3" max="3" width="2.875" style="1" customWidth="1"/>
    <col min="4" max="16" width="10.875" style="57" bestFit="1" customWidth="1"/>
    <col min="17" max="17" width="2.875" style="1" customWidth="1"/>
    <col min="18" max="18" width="10.875" style="1" bestFit="1" customWidth="1"/>
    <col min="19" max="19" width="17.375" style="1" customWidth="1"/>
    <col min="20" max="20" width="3.75" style="1" customWidth="1"/>
    <col min="21" max="84" width="0" style="1" hidden="1"/>
    <col min="85" max="16384" width="9" style="1" hidden="1"/>
  </cols>
  <sheetData>
    <row r="1" spans="1:19" ht="42" customHeight="1" thickBot="1" x14ac:dyDescent="0.5">
      <c r="B1" s="2" t="s">
        <v>39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5" customFormat="1" ht="25.5" customHeight="1" thickTop="1" x14ac:dyDescent="0.35">
      <c r="B2" s="6" t="s">
        <v>33</v>
      </c>
      <c r="D2" s="7" t="s">
        <v>36</v>
      </c>
      <c r="E2" s="62" t="str">
        <f>UPPER(TEXT(DatadeIníciodoAnoFiscal,"MMM"))</f>
        <v>JAN</v>
      </c>
      <c r="F2" s="62" t="str">
        <f>UPPER(TEXT(EOMONTH(DatadeIníciodoAnoFiscal,1),"MMM"))</f>
        <v>FEV</v>
      </c>
      <c r="G2" s="62" t="str">
        <f>UPPER(TEXT(EOMONTH(DatadeIníciodoAnoFiscal,2),"MMM"))</f>
        <v>MAR</v>
      </c>
      <c r="H2" s="62" t="str">
        <f>UPPER(TEXT(EOMONTH(DatadeIníciodoAnoFiscal,3),"MMM"))</f>
        <v>ABR</v>
      </c>
      <c r="I2" s="62" t="str">
        <f>UPPER(TEXT(EOMONTH(DatadeIníciodoAnoFiscal,4),"MMM"))</f>
        <v>MAI</v>
      </c>
      <c r="J2" s="62" t="str">
        <f>UPPER(TEXT(EOMONTH(DatadeIníciodoAnoFiscal,5),"MMM"))</f>
        <v>JUN</v>
      </c>
      <c r="K2" s="62" t="str">
        <f>UPPER(TEXT(EOMONTH(DatadeIníciodoAnoFiscal,6),"MMM"))</f>
        <v>JUL</v>
      </c>
      <c r="L2" s="62" t="str">
        <f>UPPER(TEXT(EOMONTH(DatadeIníciodoAnoFiscal,7),"MMM"))</f>
        <v>AGO</v>
      </c>
      <c r="M2" s="62" t="str">
        <f>UPPER(TEXT(EOMONTH(DatadeIníciodoAnoFiscal,8),"MMM"))</f>
        <v>SET</v>
      </c>
      <c r="N2" s="62" t="str">
        <f>UPPER(TEXT(EOMONTH(DatadeIníciodoAnoFiscal,9),"MMM"))</f>
        <v>OUT</v>
      </c>
      <c r="O2" s="62" t="str">
        <f>UPPER(TEXT(EOMONTH(DatadeIníciodoAnoFiscal,10),"MMM"))</f>
        <v>NOV</v>
      </c>
      <c r="P2" s="62" t="str">
        <f>UPPER(TEXT(EOMONTH(DatadeIníciodoAnoFiscal,11),"MMM"))</f>
        <v>DEZ</v>
      </c>
      <c r="Q2" s="8"/>
      <c r="R2" s="9" t="s">
        <v>28</v>
      </c>
      <c r="S2" s="10"/>
    </row>
    <row r="3" spans="1:19" s="5" customFormat="1" ht="12.75" customHeight="1" thickBot="1" x14ac:dyDescent="0.3">
      <c r="B3" s="11">
        <v>42374</v>
      </c>
      <c r="D3" s="12" t="s">
        <v>34</v>
      </c>
      <c r="E3" s="63">
        <f>DatadeIníciodoAnoFiscal</f>
        <v>42374</v>
      </c>
      <c r="F3" s="63">
        <f t="shared" ref="F3" si="0">EOMONTH(E3,0)+DAY(DatadeIníciodoAnoFiscal)</f>
        <v>42405</v>
      </c>
      <c r="G3" s="63">
        <f t="shared" ref="G3" si="1">EOMONTH(F3,0)+DAY(DatadeIníciodoAnoFiscal)</f>
        <v>42434</v>
      </c>
      <c r="H3" s="63">
        <f t="shared" ref="H3" si="2">EOMONTH(G3,0)+DAY(DatadeIníciodoAnoFiscal)</f>
        <v>42465</v>
      </c>
      <c r="I3" s="63">
        <f t="shared" ref="I3" si="3">EOMONTH(H3,0)+DAY(DatadeIníciodoAnoFiscal)</f>
        <v>42495</v>
      </c>
      <c r="J3" s="63">
        <f t="shared" ref="J3" si="4">EOMONTH(I3,0)+DAY(DatadeIníciodoAnoFiscal)</f>
        <v>42526</v>
      </c>
      <c r="K3" s="63">
        <f t="shared" ref="K3" si="5">EOMONTH(J3,0)+DAY(DatadeIníciodoAnoFiscal)</f>
        <v>42556</v>
      </c>
      <c r="L3" s="63">
        <f t="shared" ref="L3" si="6">EOMONTH(K3,0)+DAY(DatadeIníciodoAnoFiscal)</f>
        <v>42587</v>
      </c>
      <c r="M3" s="63">
        <f t="shared" ref="M3" si="7">EOMONTH(L3,0)+DAY(DatadeIníciodoAnoFiscal)</f>
        <v>42618</v>
      </c>
      <c r="N3" s="63">
        <f t="shared" ref="N3" si="8">EOMONTH(M3,0)+DAY(DatadeIníciodoAnoFiscal)</f>
        <v>42648</v>
      </c>
      <c r="O3" s="63">
        <f t="shared" ref="O3" si="9">EOMONTH(N3,0)+DAY(DatadeIníciodoAnoFiscal)</f>
        <v>42679</v>
      </c>
      <c r="P3" s="63">
        <f t="shared" ref="P3" si="10">EOMONTH(O3,0)+DAY(DatadeIníciodoAnoFiscal)</f>
        <v>42709</v>
      </c>
      <c r="Q3" s="13"/>
      <c r="R3" s="7" t="s">
        <v>35</v>
      </c>
      <c r="S3" s="10"/>
    </row>
    <row r="4" spans="1:19" s="5" customFormat="1" ht="5.25" customHeight="1" thickTop="1" x14ac:dyDescent="0.25">
      <c r="B4" s="11"/>
      <c r="D4" s="1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5"/>
      <c r="R4" s="16"/>
      <c r="S4" s="10"/>
    </row>
    <row r="5" spans="1:19" s="17" customFormat="1" ht="17.25" customHeight="1" thickBot="1" x14ac:dyDescent="0.3">
      <c r="B5" s="18" t="s">
        <v>0</v>
      </c>
      <c r="D5" s="19"/>
      <c r="E5" s="65">
        <f>D45</f>
        <v>0</v>
      </c>
      <c r="F5" s="65">
        <f t="shared" ref="F5:P5" si="11">E45</f>
        <v>0</v>
      </c>
      <c r="G5" s="65">
        <f t="shared" si="11"/>
        <v>0</v>
      </c>
      <c r="H5" s="65">
        <f t="shared" si="11"/>
        <v>0</v>
      </c>
      <c r="I5" s="65">
        <f t="shared" si="11"/>
        <v>0</v>
      </c>
      <c r="J5" s="65">
        <f t="shared" si="11"/>
        <v>0</v>
      </c>
      <c r="K5" s="65">
        <f t="shared" si="11"/>
        <v>0</v>
      </c>
      <c r="L5" s="65">
        <f t="shared" si="11"/>
        <v>0</v>
      </c>
      <c r="M5" s="65">
        <f t="shared" si="11"/>
        <v>0</v>
      </c>
      <c r="N5" s="65">
        <f t="shared" si="11"/>
        <v>0</v>
      </c>
      <c r="O5" s="65">
        <f t="shared" si="11"/>
        <v>0</v>
      </c>
      <c r="P5" s="65">
        <f t="shared" si="11"/>
        <v>0</v>
      </c>
      <c r="Q5" s="20"/>
      <c r="R5" s="65">
        <f>P5</f>
        <v>0</v>
      </c>
      <c r="S5" s="21"/>
    </row>
    <row r="6" spans="1:19" s="17" customFormat="1" ht="8.25" customHeight="1" x14ac:dyDescent="0.25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2"/>
    </row>
    <row r="7" spans="1:19" s="17" customFormat="1" ht="14.25" customHeight="1" x14ac:dyDescent="0.25">
      <c r="B7" s="24" t="s">
        <v>29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2"/>
    </row>
    <row r="8" spans="1:19" s="17" customFormat="1" ht="17.25" customHeight="1" outlineLevel="1" x14ac:dyDescent="0.25">
      <c r="B8" s="25" t="s">
        <v>1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3"/>
      <c r="R8" s="59">
        <f>SUM(Recibos[[#This Row],[Período 0]:[Período 12]])</f>
        <v>0</v>
      </c>
    </row>
    <row r="9" spans="1:19" s="17" customFormat="1" ht="17.25" customHeight="1" outlineLevel="1" x14ac:dyDescent="0.25">
      <c r="B9" s="25" t="s">
        <v>2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3"/>
      <c r="R9" s="59">
        <f>SUM(Recibos[[#This Row],[Período 0]:[Período 12]])</f>
        <v>0</v>
      </c>
    </row>
    <row r="10" spans="1:19" s="17" customFormat="1" ht="17.25" customHeight="1" outlineLevel="1" x14ac:dyDescent="0.25">
      <c r="B10" s="25" t="s">
        <v>3</v>
      </c>
      <c r="C10" s="2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3"/>
      <c r="R10" s="59">
        <f>SUM(Recibos[[#This Row],[Período 0]:[Período 12]])</f>
        <v>0</v>
      </c>
    </row>
    <row r="11" spans="1:19" s="34" customFormat="1" ht="17.25" customHeight="1" thickBot="1" x14ac:dyDescent="0.3">
      <c r="A11" s="29"/>
      <c r="B11" s="30" t="s">
        <v>28</v>
      </c>
      <c r="C11" s="31"/>
      <c r="D11" s="60">
        <f>SUBTOTAL(109,Recibos[Período 0])</f>
        <v>0</v>
      </c>
      <c r="E11" s="60">
        <f>SUBTOTAL(109,Recibos[Período 1])</f>
        <v>0</v>
      </c>
      <c r="F11" s="60">
        <f>SUBTOTAL(109,Recibos[Período 2])</f>
        <v>0</v>
      </c>
      <c r="G11" s="60">
        <f>SUBTOTAL(109,Recibos[Período 3])</f>
        <v>0</v>
      </c>
      <c r="H11" s="60">
        <f>SUBTOTAL(109,Recibos[Período 4])</f>
        <v>0</v>
      </c>
      <c r="I11" s="60">
        <f>SUBTOTAL(109,Recibos[Período 5])</f>
        <v>0</v>
      </c>
      <c r="J11" s="60">
        <f>SUBTOTAL(109,Recibos[Período 6])</f>
        <v>0</v>
      </c>
      <c r="K11" s="60">
        <f>SUBTOTAL(109,Recibos[Período 7])</f>
        <v>0</v>
      </c>
      <c r="L11" s="60">
        <f>SUBTOTAL(109,Recibos[Período 8])</f>
        <v>0</v>
      </c>
      <c r="M11" s="60">
        <f>SUBTOTAL(109,Recibos[Período 9])</f>
        <v>0</v>
      </c>
      <c r="N11" s="60">
        <f>SUBTOTAL(109,Recibos[Período 10])</f>
        <v>0</v>
      </c>
      <c r="O11" s="60">
        <f>SUBTOTAL(109,Recibos[Período 11])</f>
        <v>0</v>
      </c>
      <c r="P11" s="60">
        <f>SUBTOTAL(109,Recibos[Período 12])</f>
        <v>0</v>
      </c>
      <c r="Q11" s="32"/>
      <c r="R11" s="60">
        <f>SUBTOTAL(109,Recibos[Total])</f>
        <v>0</v>
      </c>
      <c r="S11" s="33"/>
    </row>
    <row r="12" spans="1:19" s="34" customFormat="1" ht="17.25" customHeight="1" thickTop="1" thickBot="1" x14ac:dyDescent="0.3">
      <c r="A12" s="29"/>
      <c r="B12" s="35" t="s">
        <v>4</v>
      </c>
      <c r="C12" s="29"/>
      <c r="D12" s="61">
        <f>D5+SUM(Recibos[Período 0])</f>
        <v>0</v>
      </c>
      <c r="E12" s="56">
        <f>E5+SUM(Recibos[Período 1])</f>
        <v>0</v>
      </c>
      <c r="F12" s="56">
        <f>F5+SUM(Recibos[Período 2])</f>
        <v>0</v>
      </c>
      <c r="G12" s="56">
        <f>G5+SUM(Recibos[Período 3])</f>
        <v>0</v>
      </c>
      <c r="H12" s="56">
        <f>H5+SUM(Recibos[Período 4])</f>
        <v>0</v>
      </c>
      <c r="I12" s="56">
        <f>I5+SUM(Recibos[Período 5])</f>
        <v>0</v>
      </c>
      <c r="J12" s="56">
        <f>J5+SUM(Recibos[Período 6])</f>
        <v>0</v>
      </c>
      <c r="K12" s="56">
        <f>K5+SUM(Recibos[Período 7])</f>
        <v>0</v>
      </c>
      <c r="L12" s="56">
        <f>L5+SUM(Recibos[Período 8])</f>
        <v>0</v>
      </c>
      <c r="M12" s="56">
        <f>M5+SUM(Recibos[Período 9])</f>
        <v>0</v>
      </c>
      <c r="N12" s="56">
        <f>N5+SUM(Recibos[Período 10])</f>
        <v>0</v>
      </c>
      <c r="O12" s="56">
        <f>O5+SUM(Recibos[Período 11])</f>
        <v>0</v>
      </c>
      <c r="P12" s="56">
        <f>P5+SUM(Recibos[Período 12])</f>
        <v>0</v>
      </c>
      <c r="Q12" s="36"/>
      <c r="R12" s="56">
        <f>R5+SUM(Recibos[Total])</f>
        <v>0</v>
      </c>
      <c r="S12" s="33"/>
    </row>
    <row r="13" spans="1:19" s="17" customFormat="1" ht="17.25" customHeight="1" x14ac:dyDescent="0.3">
      <c r="B13" s="37" t="s">
        <v>30</v>
      </c>
      <c r="C13" s="26"/>
      <c r="Q13" s="26"/>
    </row>
    <row r="14" spans="1:19" s="17" customFormat="1" ht="17.25" customHeight="1" outlineLevel="1" x14ac:dyDescent="0.25">
      <c r="B14" s="38" t="s">
        <v>5</v>
      </c>
      <c r="C14" s="2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58">
        <f>SUM(DinheiroPago[[#This Row],[Período 0]:[Período 12]])</f>
        <v>0</v>
      </c>
      <c r="S14" s="41"/>
    </row>
    <row r="15" spans="1:19" s="17" customFormat="1" ht="17.25" customHeight="1" outlineLevel="1" x14ac:dyDescent="0.25">
      <c r="B15" s="38" t="s">
        <v>6</v>
      </c>
      <c r="C15" s="2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58">
        <f>SUM(DinheiroPago[[#This Row],[Período 0]:[Período 12]])</f>
        <v>0</v>
      </c>
      <c r="S15" s="41"/>
    </row>
    <row r="16" spans="1:19" s="17" customFormat="1" ht="17.25" customHeight="1" outlineLevel="1" x14ac:dyDescent="0.25">
      <c r="B16" s="38" t="s">
        <v>6</v>
      </c>
      <c r="C16" s="2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58">
        <f>SUM(DinheiroPago[[#This Row],[Período 0]:[Período 12]])</f>
        <v>0</v>
      </c>
      <c r="S16" s="41"/>
    </row>
    <row r="17" spans="2:19" s="17" customFormat="1" ht="17.25" customHeight="1" outlineLevel="1" x14ac:dyDescent="0.25">
      <c r="B17" s="38" t="s">
        <v>7</v>
      </c>
      <c r="C17" s="2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58">
        <f>SUM(DinheiroPago[[#This Row],[Período 0]:[Período 12]])</f>
        <v>0</v>
      </c>
      <c r="S17" s="41"/>
    </row>
    <row r="18" spans="2:19" s="17" customFormat="1" ht="17.25" customHeight="1" outlineLevel="1" x14ac:dyDescent="0.25">
      <c r="B18" s="38" t="s">
        <v>8</v>
      </c>
      <c r="C18" s="2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58">
        <f>SUM(DinheiroPago[[#This Row],[Período 0]:[Período 12]])</f>
        <v>0</v>
      </c>
      <c r="S18" s="41"/>
    </row>
    <row r="19" spans="2:19" s="17" customFormat="1" ht="17.25" customHeight="1" outlineLevel="1" x14ac:dyDescent="0.25">
      <c r="B19" s="38" t="s">
        <v>9</v>
      </c>
      <c r="C19" s="2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58">
        <f>SUM(DinheiroPago[[#This Row],[Período 0]:[Período 12]])</f>
        <v>0</v>
      </c>
      <c r="S19" s="41"/>
    </row>
    <row r="20" spans="2:19" s="17" customFormat="1" ht="17.25" customHeight="1" outlineLevel="1" x14ac:dyDescent="0.25">
      <c r="B20" s="38" t="s">
        <v>10</v>
      </c>
      <c r="C20" s="2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58">
        <f>SUM(DinheiroPago[[#This Row],[Período 0]:[Período 12]])</f>
        <v>0</v>
      </c>
      <c r="S20" s="41"/>
    </row>
    <row r="21" spans="2:19" s="17" customFormat="1" ht="17.25" customHeight="1" outlineLevel="1" x14ac:dyDescent="0.25">
      <c r="B21" s="38" t="s">
        <v>11</v>
      </c>
      <c r="C21" s="2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58">
        <f>SUM(DinheiroPago[[#This Row],[Período 0]:[Período 12]])</f>
        <v>0</v>
      </c>
      <c r="S21" s="41"/>
    </row>
    <row r="22" spans="2:19" s="17" customFormat="1" ht="17.25" customHeight="1" outlineLevel="1" x14ac:dyDescent="0.25">
      <c r="B22" s="38" t="s">
        <v>12</v>
      </c>
      <c r="C22" s="2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58">
        <f>SUM(DinheiroPago[[#This Row],[Período 0]:[Período 12]])</f>
        <v>0</v>
      </c>
      <c r="S22" s="41"/>
    </row>
    <row r="23" spans="2:19" s="17" customFormat="1" ht="17.25" customHeight="1" outlineLevel="1" x14ac:dyDescent="0.25">
      <c r="B23" s="38" t="s">
        <v>13</v>
      </c>
      <c r="C23" s="2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58">
        <f>SUM(DinheiroPago[[#This Row],[Período 0]:[Período 12]])</f>
        <v>0</v>
      </c>
      <c r="S23" s="41"/>
    </row>
    <row r="24" spans="2:19" s="17" customFormat="1" ht="17.25" customHeight="1" outlineLevel="1" x14ac:dyDescent="0.25">
      <c r="B24" s="38" t="s">
        <v>14</v>
      </c>
      <c r="C24" s="2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58">
        <f>SUM(DinheiroPago[[#This Row],[Período 0]:[Período 12]])</f>
        <v>0</v>
      </c>
      <c r="S24" s="41"/>
    </row>
    <row r="25" spans="2:19" s="17" customFormat="1" ht="17.25" customHeight="1" outlineLevel="1" x14ac:dyDescent="0.25">
      <c r="B25" s="38" t="s">
        <v>15</v>
      </c>
      <c r="C25" s="26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58">
        <f>SUM(DinheiroPago[[#This Row],[Período 0]:[Período 12]])</f>
        <v>0</v>
      </c>
      <c r="S25" s="41"/>
    </row>
    <row r="26" spans="2:19" s="17" customFormat="1" ht="17.25" customHeight="1" outlineLevel="1" x14ac:dyDescent="0.25">
      <c r="B26" s="38" t="s">
        <v>16</v>
      </c>
      <c r="C26" s="26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58">
        <f>SUM(DinheiroPago[[#This Row],[Período 0]:[Período 12]])</f>
        <v>0</v>
      </c>
      <c r="S26" s="41"/>
    </row>
    <row r="27" spans="2:19" s="17" customFormat="1" ht="17.25" customHeight="1" outlineLevel="1" x14ac:dyDescent="0.25">
      <c r="B27" s="38" t="s">
        <v>17</v>
      </c>
      <c r="C27" s="26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58">
        <f>SUM(DinheiroPago[[#This Row],[Período 0]:[Período 12]])</f>
        <v>0</v>
      </c>
      <c r="S27" s="41"/>
    </row>
    <row r="28" spans="2:19" s="17" customFormat="1" ht="17.25" customHeight="1" outlineLevel="1" x14ac:dyDescent="0.25">
      <c r="B28" s="38" t="s">
        <v>18</v>
      </c>
      <c r="C28" s="2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58">
        <f>SUM(DinheiroPago[[#This Row],[Período 0]:[Período 12]])</f>
        <v>0</v>
      </c>
      <c r="S28" s="41"/>
    </row>
    <row r="29" spans="2:19" s="17" customFormat="1" ht="17.25" customHeight="1" outlineLevel="1" x14ac:dyDescent="0.25">
      <c r="B29" s="38" t="s">
        <v>19</v>
      </c>
      <c r="C29" s="26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58">
        <f>SUM(DinheiroPago[[#This Row],[Período 0]:[Período 12]])</f>
        <v>0</v>
      </c>
      <c r="S29" s="41"/>
    </row>
    <row r="30" spans="2:19" s="17" customFormat="1" ht="17.25" customHeight="1" outlineLevel="1" x14ac:dyDescent="0.25">
      <c r="B30" s="38" t="s">
        <v>20</v>
      </c>
      <c r="C30" s="26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58">
        <f>SUM(DinheiroPago[[#This Row],[Período 0]:[Período 12]])</f>
        <v>0</v>
      </c>
      <c r="S30" s="41"/>
    </row>
    <row r="31" spans="2:19" s="17" customFormat="1" ht="17.25" customHeight="1" outlineLevel="1" x14ac:dyDescent="0.25">
      <c r="B31" s="38" t="s">
        <v>21</v>
      </c>
      <c r="C31" s="2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58">
        <f>SUM(DinheiroPago[[#This Row],[Período 0]:[Período 12]])</f>
        <v>0</v>
      </c>
      <c r="S31" s="41"/>
    </row>
    <row r="32" spans="2:19" s="17" customFormat="1" ht="17.25" customHeight="1" outlineLevel="1" x14ac:dyDescent="0.25">
      <c r="B32" s="38" t="s">
        <v>22</v>
      </c>
      <c r="C32" s="2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58">
        <f>SUM(DinheiroPago[[#This Row],[Período 0]:[Período 12]])</f>
        <v>0</v>
      </c>
      <c r="S32" s="41"/>
    </row>
    <row r="33" spans="1:84" s="17" customFormat="1" ht="17.25" customHeight="1" outlineLevel="1" x14ac:dyDescent="0.25">
      <c r="B33" s="38" t="s">
        <v>22</v>
      </c>
      <c r="C33" s="2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58">
        <f>SUM(DinheiroPago[[#This Row],[Período 0]:[Período 12]])</f>
        <v>0</v>
      </c>
      <c r="S33" s="41"/>
    </row>
    <row r="34" spans="1:84" s="17" customFormat="1" ht="17.25" customHeight="1" outlineLevel="1" x14ac:dyDescent="0.25">
      <c r="B34" s="38" t="s">
        <v>23</v>
      </c>
      <c r="C34" s="2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58">
        <f>SUM(DinheiroPago[[#This Row],[Período 0]:[Período 12]])</f>
        <v>0</v>
      </c>
      <c r="S34" s="41"/>
    </row>
    <row r="35" spans="1:84" s="34" customFormat="1" ht="17.25" customHeight="1" thickBot="1" x14ac:dyDescent="0.35">
      <c r="A35" s="29"/>
      <c r="B35" s="42" t="s">
        <v>28</v>
      </c>
      <c r="C35" s="43"/>
      <c r="D35" s="55">
        <f>SUBTOTAL(109,DinheiroPago[Período 0])</f>
        <v>0</v>
      </c>
      <c r="E35" s="55">
        <f>SUBTOTAL(109,DinheiroPago[Período 1])</f>
        <v>0</v>
      </c>
      <c r="F35" s="55">
        <f>SUBTOTAL(109,DinheiroPago[Período 2])</f>
        <v>0</v>
      </c>
      <c r="G35" s="55">
        <f>SUBTOTAL(109,DinheiroPago[Período 3])</f>
        <v>0</v>
      </c>
      <c r="H35" s="55">
        <f>SUBTOTAL(109,DinheiroPago[Período 4])</f>
        <v>0</v>
      </c>
      <c r="I35" s="55">
        <f>SUBTOTAL(109,DinheiroPago[Período 5])</f>
        <v>0</v>
      </c>
      <c r="J35" s="55">
        <f>SUBTOTAL(109,DinheiroPago[Período 6])</f>
        <v>0</v>
      </c>
      <c r="K35" s="55">
        <f>SUBTOTAL(109,DinheiroPago[Período 7])</f>
        <v>0</v>
      </c>
      <c r="L35" s="55">
        <f>SUBTOTAL(109,DinheiroPago[Período 8])</f>
        <v>0</v>
      </c>
      <c r="M35" s="55">
        <f>SUBTOTAL(109,DinheiroPago[Período 9])</f>
        <v>0</v>
      </c>
      <c r="N35" s="55">
        <f>SUBTOTAL(109,DinheiroPago[Período 10])</f>
        <v>0</v>
      </c>
      <c r="O35" s="55">
        <f>SUBTOTAL(109,DinheiroPago[Período 11])</f>
        <v>0</v>
      </c>
      <c r="P35" s="55">
        <f>SUBTOTAL(109,DinheiroPago[Período 12])</f>
        <v>0</v>
      </c>
      <c r="Q35" s="44"/>
      <c r="R35" s="55">
        <f>SUBTOTAL(109,DinheiroPago[Total])</f>
        <v>0</v>
      </c>
      <c r="S35" s="45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</row>
    <row r="36" spans="1:84" s="29" customFormat="1" ht="17.25" customHeight="1" x14ac:dyDescent="0.3">
      <c r="B36" s="46" t="s">
        <v>31</v>
      </c>
      <c r="Q36" s="43"/>
    </row>
    <row r="37" spans="1:84" s="29" customFormat="1" ht="17.25" customHeight="1" outlineLevel="1" x14ac:dyDescent="0.25">
      <c r="B37" s="38" t="s">
        <v>24</v>
      </c>
      <c r="C37" s="4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58">
        <f>SUM(DinheiroPago2[[#This Row],[Período 0]:[Período 12]])</f>
        <v>0</v>
      </c>
      <c r="S37" s="49"/>
    </row>
    <row r="38" spans="1:84" s="29" customFormat="1" ht="17.25" customHeight="1" outlineLevel="1" x14ac:dyDescent="0.25">
      <c r="B38" s="38" t="s">
        <v>25</v>
      </c>
      <c r="C38" s="43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58">
        <f>SUM(DinheiroPago2[[#This Row],[Período 0]:[Período 12]])</f>
        <v>0</v>
      </c>
      <c r="S38" s="49"/>
    </row>
    <row r="39" spans="1:84" s="29" customFormat="1" ht="17.25" customHeight="1" outlineLevel="1" x14ac:dyDescent="0.25">
      <c r="B39" s="38" t="s">
        <v>26</v>
      </c>
      <c r="C39" s="43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58">
        <f>SUM(DinheiroPago2[[#This Row],[Período 0]:[Período 12]])</f>
        <v>0</v>
      </c>
      <c r="S39" s="49"/>
    </row>
    <row r="40" spans="1:84" s="29" customFormat="1" ht="17.25" customHeight="1" outlineLevel="1" x14ac:dyDescent="0.25">
      <c r="B40" s="38" t="s">
        <v>37</v>
      </c>
      <c r="C40" s="43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58">
        <f>SUM(DinheiroPago2[[#This Row],[Período 0]:[Período 12]])</f>
        <v>0</v>
      </c>
      <c r="S40" s="49"/>
    </row>
    <row r="41" spans="1:84" s="29" customFormat="1" ht="17.25" customHeight="1" outlineLevel="1" x14ac:dyDescent="0.25">
      <c r="B41" s="38" t="s">
        <v>38</v>
      </c>
      <c r="C41" s="4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58">
        <f>SUM(DinheiroPago2[[#This Row],[Período 0]:[Período 12]])</f>
        <v>0</v>
      </c>
      <c r="S41" s="49"/>
    </row>
    <row r="42" spans="1:84" s="52" customFormat="1" ht="17.25" customHeight="1" thickBot="1" x14ac:dyDescent="0.35">
      <c r="A42" s="50"/>
      <c r="B42" s="42" t="s">
        <v>28</v>
      </c>
      <c r="C42" s="43"/>
      <c r="D42" s="55">
        <f>SUBTOTAL(109,DinheiroPago2[Período 0])</f>
        <v>0</v>
      </c>
      <c r="E42" s="55">
        <f>SUBTOTAL(109,DinheiroPago2[Período 1])</f>
        <v>0</v>
      </c>
      <c r="F42" s="55">
        <f>SUBTOTAL(109,DinheiroPago2[Período 2])</f>
        <v>0</v>
      </c>
      <c r="G42" s="55">
        <f>SUBTOTAL(109,DinheiroPago2[Período 3])</f>
        <v>0</v>
      </c>
      <c r="H42" s="55">
        <f>SUBTOTAL(109,DinheiroPago2[Período 4])</f>
        <v>0</v>
      </c>
      <c r="I42" s="55">
        <f>SUBTOTAL(109,DinheiroPago2[Período 5])</f>
        <v>0</v>
      </c>
      <c r="J42" s="55">
        <f>SUBTOTAL(109,DinheiroPago2[Período 6])</f>
        <v>0</v>
      </c>
      <c r="K42" s="55">
        <f>SUBTOTAL(109,DinheiroPago2[Período 7])</f>
        <v>0</v>
      </c>
      <c r="L42" s="55">
        <f>SUBTOTAL(109,DinheiroPago2[Período 8])</f>
        <v>0</v>
      </c>
      <c r="M42" s="55">
        <f>SUBTOTAL(109,DinheiroPago2[Período 9])</f>
        <v>0</v>
      </c>
      <c r="N42" s="55">
        <f>SUBTOTAL(109,DinheiroPago2[Período 10])</f>
        <v>0</v>
      </c>
      <c r="O42" s="55">
        <f>SUBTOTAL(109,DinheiroPago2[Período 11])</f>
        <v>0</v>
      </c>
      <c r="P42" s="55">
        <f>SUBTOTAL(109,DinheiroPago2[Período 12])</f>
        <v>0</v>
      </c>
      <c r="Q42" s="51"/>
      <c r="R42" s="55"/>
      <c r="S42" s="45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</row>
    <row r="43" spans="1:84" s="34" customFormat="1" ht="17.25" customHeight="1" thickBot="1" x14ac:dyDescent="0.35">
      <c r="A43" s="29"/>
      <c r="B43" s="35" t="s">
        <v>32</v>
      </c>
      <c r="C43" s="29"/>
      <c r="D43" s="56">
        <f>SUM(DinheiroPago[Período 0],DinheiroPago2[Período 0])</f>
        <v>0</v>
      </c>
      <c r="E43" s="56">
        <f>SUM(DinheiroPago[Período 1],DinheiroPago2[Período 1])</f>
        <v>0</v>
      </c>
      <c r="F43" s="56">
        <f>SUM(DinheiroPago[Período 2],DinheiroPago2[Período 2])</f>
        <v>0</v>
      </c>
      <c r="G43" s="56">
        <f>SUM(DinheiroPago[Período 3],DinheiroPago2[Período 3])</f>
        <v>0</v>
      </c>
      <c r="H43" s="56">
        <f>SUM(DinheiroPago[Período 4],DinheiroPago2[Período 4])</f>
        <v>0</v>
      </c>
      <c r="I43" s="56">
        <f>SUM(DinheiroPago[Período 5],DinheiroPago2[Período 5])</f>
        <v>0</v>
      </c>
      <c r="J43" s="56">
        <f>SUM(DinheiroPago[Período 6],DinheiroPago2[Período 6])</f>
        <v>0</v>
      </c>
      <c r="K43" s="56">
        <f>SUM(DinheiroPago[Período 7],DinheiroPago2[Período 7])</f>
        <v>0</v>
      </c>
      <c r="L43" s="56">
        <f>SUM(DinheiroPago[Período 8],DinheiroPago2[Período 8])</f>
        <v>0</v>
      </c>
      <c r="M43" s="56">
        <f>SUM(DinheiroPago[Período 9],DinheiroPago2[Período 9])</f>
        <v>0</v>
      </c>
      <c r="N43" s="56">
        <f>SUM(DinheiroPago[Período 10],DinheiroPago2[Período 10])</f>
        <v>0</v>
      </c>
      <c r="O43" s="56">
        <f>SUM(DinheiroPago[Período 11],DinheiroPago2[Período 11])</f>
        <v>0</v>
      </c>
      <c r="P43" s="56">
        <f>SUM(DinheiroPago[Período 12],DinheiroPago2[Período 12])</f>
        <v>0</v>
      </c>
      <c r="Q43" s="29"/>
      <c r="R43" s="56">
        <f>SUM(DinheiroPago[Total],DinheiroPago2[Total])</f>
        <v>0</v>
      </c>
      <c r="S43" s="53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</row>
    <row r="44" spans="1:84" s="29" customFormat="1" ht="17.25" customHeight="1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84" s="34" customFormat="1" ht="17.25" customHeight="1" thickBot="1" x14ac:dyDescent="0.35">
      <c r="A45" s="29"/>
      <c r="B45" s="35" t="s">
        <v>27</v>
      </c>
      <c r="C45" s="29"/>
      <c r="D45" s="56">
        <f>D12-D43</f>
        <v>0</v>
      </c>
      <c r="E45" s="56">
        <f>E12-E43</f>
        <v>0</v>
      </c>
      <c r="F45" s="56">
        <f>F12-F43</f>
        <v>0</v>
      </c>
      <c r="G45" s="56">
        <f>G12-G43</f>
        <v>0</v>
      </c>
      <c r="H45" s="56">
        <f>H12-H43</f>
        <v>0</v>
      </c>
      <c r="I45" s="56">
        <f>I12-I43</f>
        <v>0</v>
      </c>
      <c r="J45" s="56">
        <f>J12-J43</f>
        <v>0</v>
      </c>
      <c r="K45" s="56">
        <f>K12-K43</f>
        <v>0</v>
      </c>
      <c r="L45" s="56">
        <f>L12-L43</f>
        <v>0</v>
      </c>
      <c r="M45" s="56">
        <f>M12-M43</f>
        <v>0</v>
      </c>
      <c r="N45" s="56">
        <f>N12-N43</f>
        <v>0</v>
      </c>
      <c r="O45" s="56">
        <f>O12-O43</f>
        <v>0</v>
      </c>
      <c r="P45" s="56">
        <f>P12-P43</f>
        <v>0</v>
      </c>
      <c r="Q45" s="29"/>
      <c r="R45" s="56">
        <f>R12-R43</f>
        <v>0</v>
      </c>
      <c r="S45" s="53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</row>
    <row r="46" spans="1:84" ht="17.25" hidden="1" customHeight="1" x14ac:dyDescent="0.25"/>
    <row r="47" spans="1:84" ht="17.25" hidden="1" customHeight="1" x14ac:dyDescent="0.25"/>
    <row r="48" spans="1:84" ht="17.25" hidden="1" customHeight="1" x14ac:dyDescent="0.25"/>
  </sheetData>
  <sheetProtection password="DD41" sheet="1" objects="1" scenarios="1" formatCells="0" formatColumns="0" formatRows="0" insertColumns="0" insertRows="0" selectLockedCells="1" autoFilter="0"/>
  <mergeCells count="1">
    <mergeCell ref="B44:S44"/>
  </mergeCells>
  <conditionalFormatting sqref="E5:P5">
    <cfRule type="expression" dxfId="119" priority="3">
      <formula>E5&lt;0</formula>
    </cfRule>
  </conditionalFormatting>
  <conditionalFormatting sqref="E45:P45">
    <cfRule type="expression" dxfId="118" priority="2">
      <formula>E45&lt;0</formula>
    </cfRule>
  </conditionalFormatting>
  <conditionalFormatting sqref="E12:P12">
    <cfRule type="expression" dxfId="117" priority="1">
      <formula>E12&lt;0</formula>
    </cfRule>
  </conditionalFormatting>
  <printOptions horizontalCentered="1" verticalCentered="1"/>
  <pageMargins left="0.5" right="0.5" top="0.5" bottom="0.5" header="0.3" footer="0.3"/>
  <pageSetup paperSize="9" scale="61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2A825BFE-E693-4238-8389-5BCCFE76FDDD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E5:R5</xm:sqref>
        </x14:conditionalFormatting>
        <x14:conditionalFormatting xmlns:xm="http://schemas.microsoft.com/office/excel/2006/main">
          <x14:cfRule type="iconSet" priority="10" id="{3C1E0335-68B6-4E32-9520-0CC0127E0E62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D12:R12</xm:sqref>
        </x14:conditionalFormatting>
        <x14:conditionalFormatting xmlns:xm="http://schemas.microsoft.com/office/excel/2006/main">
          <x14:cfRule type="iconSet" priority="11" id="{46DB4F99-6858-4D3F-B689-77C99193522A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D45:P45 R45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'Extrato de Fluxo de Caixa'!D45:P45</xm:f>
              <xm:sqref>S45</xm:sqref>
            </x14:sparkline>
            <x14:sparkline>
              <xm:f>'Extrato de Fluxo de Caixa'!D12:P12</xm:f>
              <xm:sqref>S12</xm:sqref>
            </x14:sparkline>
            <x14:sparkline>
              <xm:f>'Extrato de Fluxo de Caixa'!D43:P43</xm:f>
              <xm:sqref>S43</xm:sqref>
            </x14:sparkline>
            <x14:sparkline>
              <xm:f>'Extrato de Fluxo de Caixa'!D5:P5</xm:f>
              <xm:sqref>S5</xm:sqref>
            </x14:sparkline>
          </x14:sparklines>
        </x14:sparklineGroup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'Extrato de Fluxo de Caixa'!D42:P42</xm:f>
              <xm:sqref>S42</xm:sqref>
            </x14:sparkline>
          </x14:sparklines>
        </x14:sparklineGroup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'Extrato de Fluxo de Caixa'!D35:P35</xm:f>
              <xm:sqref>S35</xm:sqref>
            </x14:sparkline>
          </x14:sparklines>
        </x14:sparklineGroup>
        <x14:sparklineGroup displayEmptyCellsAs="gap" markers="1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'Extrato de Fluxo de Caixa'!D11:P11</xm:f>
              <xm:sqref>S11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84A6592-B3DF-4E49-A978-FDD19C943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Extrato de Fluxo de Caixa</vt:lpstr>
      <vt:lpstr>DatadeIníciodoAnoFiscal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2016-02-28T21:55:33Z</dcterms:created>
  <dcterms:modified xsi:type="dcterms:W3CDTF">2016-02-28T21:59:17Z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TC031076379991</vt:lpwstr>
  </property>
</Properties>
</file>