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255" windowWidth="19200" windowHeight="11745"/>
  </bookViews>
  <sheets>
    <sheet name="Plan1" sheetId="1" r:id="rId1"/>
    <sheet name="Plan2" sheetId="2" r:id="rId2"/>
  </sheets>
  <calcPr calcId="144525"/>
</workbook>
</file>

<file path=xl/calcChain.xml><?xml version="1.0" encoding="utf-8"?>
<calcChain xmlns="http://schemas.openxmlformats.org/spreadsheetml/2006/main">
  <c r="C6" i="2" l="1"/>
  <c r="C5" i="2"/>
  <c r="C4" i="2"/>
  <c r="C3" i="2"/>
  <c r="C7" i="2" s="1"/>
  <c r="S2" i="1"/>
  <c r="G45" i="1" s="1"/>
  <c r="G46" i="1"/>
  <c r="G44" i="1"/>
  <c r="G43" i="1"/>
  <c r="R2" i="1"/>
  <c r="G42" i="1" s="1"/>
  <c r="G47" i="1" s="1"/>
  <c r="D39" i="1"/>
  <c r="G5" i="1"/>
  <c r="G6" i="1" s="1"/>
  <c r="D24" i="1"/>
  <c r="G39" i="1"/>
  <c r="D32" i="1"/>
  <c r="D17" i="1"/>
  <c r="D29" i="1"/>
  <c r="G19" i="1" l="1"/>
  <c r="G13" i="1"/>
  <c r="G27" i="1"/>
  <c r="G11" i="1"/>
  <c r="G26" i="1"/>
  <c r="G31" i="1"/>
  <c r="G14" i="1"/>
  <c r="G10" i="1"/>
  <c r="G20" i="1"/>
  <c r="G16" i="1"/>
  <c r="G21" i="1"/>
  <c r="G15" i="1"/>
  <c r="G28" i="1"/>
  <c r="G32" i="1"/>
  <c r="G12" i="1"/>
  <c r="G22" i="1"/>
  <c r="G23" i="1" s="1"/>
  <c r="D33" i="1"/>
  <c r="G24" i="1"/>
  <c r="G9" i="1"/>
  <c r="G17" i="1" s="1"/>
  <c r="G29" i="1" l="1"/>
  <c r="G33" i="1" s="1"/>
  <c r="G48" i="1" s="1"/>
</calcChain>
</file>

<file path=xl/sharedStrings.xml><?xml version="1.0" encoding="utf-8"?>
<sst xmlns="http://schemas.openxmlformats.org/spreadsheetml/2006/main" count="108" uniqueCount="70">
  <si>
    <t>SALÁRIOS</t>
  </si>
  <si>
    <t>Nº de empregados</t>
  </si>
  <si>
    <t>Descrição do Cargo</t>
  </si>
  <si>
    <t>Salário Individual</t>
  </si>
  <si>
    <t>TOTAL REMUNERAÇÃO</t>
  </si>
  <si>
    <t>ENCARGOS SOCIAIS</t>
  </si>
  <si>
    <t>GRUPO "A"</t>
  </si>
  <si>
    <t>PERCENTUAIS</t>
  </si>
  <si>
    <t>VALORES</t>
  </si>
  <si>
    <t>%</t>
  </si>
  <si>
    <t>FGTS</t>
  </si>
  <si>
    <t>SESC/SESI</t>
  </si>
  <si>
    <t>SENAC/SENAI</t>
  </si>
  <si>
    <t>INCRA</t>
  </si>
  <si>
    <t>SALÁRIO EDUCAÇÃO</t>
  </si>
  <si>
    <t>SEG.ACID.TRABALHO</t>
  </si>
  <si>
    <t>SEBRAE</t>
  </si>
  <si>
    <t>TOTAL GRUPO "A"</t>
  </si>
  <si>
    <t>GRUPO "B"</t>
  </si>
  <si>
    <t>FÉRIAS</t>
  </si>
  <si>
    <t>AUX.ENFER./LIC.PATER./FALTAS LEGAIS</t>
  </si>
  <si>
    <t>TOTAL DO GRUPO "B"</t>
  </si>
  <si>
    <t>GRUPO "C"</t>
  </si>
  <si>
    <t>INDENIZAÇÃO (RES.S.J.C)</t>
  </si>
  <si>
    <t>13º SALÁRIO</t>
  </si>
  <si>
    <t>FGTS RESCISÃO (S.J.C)</t>
  </si>
  <si>
    <t>TOTAL DO GRUPO "C"</t>
  </si>
  <si>
    <t>GRUPO "D"</t>
  </si>
  <si>
    <t>INCID.CUMUL. "A X B"</t>
  </si>
  <si>
    <t>TOTAL DO GRUPO "D"</t>
  </si>
  <si>
    <t>Total dos Encargos Sociais</t>
  </si>
  <si>
    <t>IMPOSTOS / TAXAS</t>
  </si>
  <si>
    <t>DESCRIÇÃO</t>
  </si>
  <si>
    <t>DESPESA ADM</t>
  </si>
  <si>
    <t>LUCRO</t>
  </si>
  <si>
    <t>IMPOSTOS S/  FATURA</t>
  </si>
  <si>
    <t>TOTAL IMPOSTOS / TAXAS</t>
  </si>
  <si>
    <t xml:space="preserve">      CUSTO MENSAL DO EMPREGADO</t>
  </si>
  <si>
    <t>R$</t>
  </si>
  <si>
    <t>CUSTO DO FUNCIONARIO</t>
  </si>
  <si>
    <t xml:space="preserve"> </t>
  </si>
  <si>
    <t>AVISO PREVIO</t>
  </si>
  <si>
    <t>50% FGTS</t>
  </si>
  <si>
    <t>Horas Extras + Adicionais Fixos + Comissões</t>
  </si>
  <si>
    <t>Vale Transporte</t>
  </si>
  <si>
    <t>Plano de Saúde</t>
  </si>
  <si>
    <t>Plano Odontológico</t>
  </si>
  <si>
    <t>Vale Refeição</t>
  </si>
  <si>
    <t>Vale Alimentação</t>
  </si>
  <si>
    <t>Valor</t>
  </si>
  <si>
    <t>6% vt</t>
  </si>
  <si>
    <t>vr</t>
  </si>
  <si>
    <t>Custo/ c desdonto recolhido</t>
  </si>
  <si>
    <t>BENEFÍCIOS/ conforme CONVENÇÃO SINDICAL</t>
  </si>
  <si>
    <t>INSS (Previdência Patronal)</t>
  </si>
  <si>
    <t>Ass. Financeiro</t>
  </si>
  <si>
    <t>Para empresa pagar ao funcionário</t>
  </si>
  <si>
    <t>de salário</t>
  </si>
  <si>
    <t xml:space="preserve">é necessário desembolsar o equivalente a </t>
  </si>
  <si>
    <t>são taxas, contribuições e impostos</t>
  </si>
  <si>
    <t>Apenas</t>
  </si>
  <si>
    <t>São compostos por benefícios</t>
  </si>
  <si>
    <t xml:space="preserve">Relatório Gerencial </t>
  </si>
  <si>
    <t>de custo total,</t>
  </si>
  <si>
    <t>sendo que, do custo total</t>
  </si>
  <si>
    <t>O salário de</t>
  </si>
  <si>
    <t>é bruto, ou seja</t>
  </si>
  <si>
    <t xml:space="preserve">em cima desse valor você ainda tem que pagar, INSS, IR se for o caso, </t>
  </si>
  <si>
    <t xml:space="preserve">Contribuições sindicais entre outros, sendo assim, o acumulado de impostos pagos pela empresa e por você </t>
  </si>
  <si>
    <t>pode chegar em até 45%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</si>
</sst>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0" x14ac:knownFonts="1">
    <font>
      <sz val="10"/>
      <name val="Arial"/>
    </font>
    <font>
      <sz val="10"/>
      <name val="Arial"/>
    </font>
    <font>
      <b/>
      <sz val="20"/>
      <color indexed="10"/>
      <name val="Arial"/>
      <family val="2"/>
    </font>
    <font>
      <b/>
      <sz val="20"/>
      <color indexed="18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  <font>
      <sz val="2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5">
    <xf numFmtId="0" fontId="0" fillId="0" borderId="0" xfId="0"/>
    <xf numFmtId="0" fontId="6" fillId="2" borderId="3" xfId="0" applyFont="1" applyFill="1" applyBorder="1" applyAlignment="1" applyProtection="1">
      <alignment horizontal="right"/>
      <protection hidden="1"/>
    </xf>
    <xf numFmtId="39" fontId="6" fillId="2" borderId="5" xfId="2" applyNumberFormat="1" applyFont="1" applyFill="1" applyBorder="1" applyProtection="1">
      <protection hidden="1"/>
    </xf>
    <xf numFmtId="0" fontId="0" fillId="0" borderId="0" xfId="0" applyProtection="1"/>
    <xf numFmtId="0" fontId="0" fillId="3" borderId="0" xfId="0" applyFill="1" applyProtection="1"/>
    <xf numFmtId="165" fontId="1" fillId="4" borderId="16" xfId="2" applyFont="1" applyFill="1" applyBorder="1" applyAlignment="1" applyProtection="1">
      <alignment horizontal="right"/>
      <protection locked="0"/>
    </xf>
    <xf numFmtId="165" fontId="1" fillId="4" borderId="22" xfId="2" applyFont="1" applyFill="1" applyBorder="1" applyAlignment="1" applyProtection="1">
      <alignment horizontal="right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6" borderId="0" xfId="0" applyFill="1" applyProtection="1"/>
    <xf numFmtId="43" fontId="0" fillId="6" borderId="0" xfId="0" applyNumberFormat="1" applyFill="1" applyProtection="1"/>
    <xf numFmtId="39" fontId="0" fillId="6" borderId="0" xfId="0" applyNumberFormat="1" applyFill="1" applyProtection="1"/>
    <xf numFmtId="165" fontId="0" fillId="6" borderId="0" xfId="0" applyNumberFormat="1" applyFill="1" applyProtection="1"/>
    <xf numFmtId="0" fontId="0" fillId="6" borderId="0" xfId="0" applyFill="1"/>
    <xf numFmtId="0" fontId="9" fillId="6" borderId="0" xfId="0" applyFont="1" applyFill="1" applyAlignment="1">
      <alignment horizontal="right"/>
    </xf>
    <xf numFmtId="164" fontId="9" fillId="6" borderId="0" xfId="1" applyFont="1" applyFill="1" applyAlignment="1">
      <alignment horizontal="center"/>
    </xf>
    <xf numFmtId="0" fontId="9" fillId="6" borderId="0" xfId="0" applyFont="1" applyFill="1"/>
    <xf numFmtId="164" fontId="9" fillId="6" borderId="0" xfId="1" applyFont="1" applyFill="1"/>
    <xf numFmtId="164" fontId="9" fillId="6" borderId="0" xfId="0" applyNumberFormat="1" applyFont="1" applyFill="1"/>
    <xf numFmtId="165" fontId="1" fillId="6" borderId="7" xfId="2" applyFill="1" applyBorder="1" applyAlignment="1" applyProtection="1">
      <alignment horizontal="right"/>
      <protection hidden="1"/>
    </xf>
    <xf numFmtId="0" fontId="0" fillId="6" borderId="6" xfId="0" applyFill="1" applyBorder="1" applyAlignment="1" applyProtection="1">
      <alignment horizontal="left"/>
      <protection hidden="1"/>
    </xf>
    <xf numFmtId="0" fontId="0" fillId="6" borderId="7" xfId="0" applyFill="1" applyBorder="1" applyProtection="1">
      <protection hidden="1"/>
    </xf>
    <xf numFmtId="165" fontId="1" fillId="6" borderId="14" xfId="2" applyFill="1" applyBorder="1" applyProtection="1">
      <protection hidden="1"/>
    </xf>
    <xf numFmtId="2" fontId="0" fillId="6" borderId="7" xfId="0" applyNumberFormat="1" applyFill="1" applyBorder="1" applyAlignment="1" applyProtection="1">
      <protection hidden="1"/>
    </xf>
    <xf numFmtId="0" fontId="0" fillId="6" borderId="8" xfId="0" applyFill="1" applyBorder="1" applyProtection="1">
      <protection hidden="1"/>
    </xf>
    <xf numFmtId="165" fontId="1" fillId="6" borderId="20" xfId="2" applyFill="1" applyBorder="1" applyProtection="1">
      <protection hidden="1"/>
    </xf>
    <xf numFmtId="165" fontId="4" fillId="6" borderId="4" xfId="0" applyNumberFormat="1" applyFont="1" applyFill="1" applyBorder="1" applyProtection="1">
      <protection hidden="1"/>
    </xf>
    <xf numFmtId="0" fontId="4" fillId="6" borderId="2" xfId="0" applyFont="1" applyFill="1" applyBorder="1" applyAlignment="1" applyProtection="1">
      <alignment horizontal="left"/>
      <protection hidden="1"/>
    </xf>
    <xf numFmtId="0" fontId="4" fillId="6" borderId="9" xfId="0" applyFont="1" applyFill="1" applyBorder="1" applyProtection="1">
      <protection hidden="1"/>
    </xf>
    <xf numFmtId="165" fontId="4" fillId="6" borderId="10" xfId="2" applyFont="1" applyFill="1" applyBorder="1" applyProtection="1">
      <protection hidden="1"/>
    </xf>
    <xf numFmtId="0" fontId="0" fillId="6" borderId="11" xfId="0" applyFill="1" applyBorder="1" applyProtection="1">
      <protection hidden="1"/>
    </xf>
    <xf numFmtId="0" fontId="0" fillId="6" borderId="12" xfId="0" applyFill="1" applyBorder="1" applyAlignment="1" applyProtection="1">
      <alignment horizontal="left"/>
      <protection hidden="1"/>
    </xf>
    <xf numFmtId="165" fontId="1" fillId="6" borderId="13" xfId="2" applyFill="1" applyBorder="1" applyProtection="1">
      <protection hidden="1"/>
    </xf>
    <xf numFmtId="0" fontId="7" fillId="6" borderId="18" xfId="0" applyFont="1" applyFill="1" applyBorder="1" applyAlignment="1" applyProtection="1">
      <alignment horizontal="left"/>
      <protection hidden="1"/>
    </xf>
    <xf numFmtId="0" fontId="7" fillId="6" borderId="19" xfId="0" applyFont="1" applyFill="1" applyBorder="1" applyAlignment="1" applyProtection="1">
      <alignment horizontal="left"/>
      <protection hidden="1"/>
    </xf>
    <xf numFmtId="0" fontId="0" fillId="6" borderId="0" xfId="0" applyFill="1" applyBorder="1" applyProtection="1">
      <protection hidden="1"/>
    </xf>
    <xf numFmtId="0" fontId="0" fillId="6" borderId="16" xfId="0" applyFill="1" applyBorder="1" applyAlignment="1" applyProtection="1">
      <alignment horizontal="left"/>
      <protection hidden="1"/>
    </xf>
    <xf numFmtId="165" fontId="1" fillId="6" borderId="17" xfId="2" applyFill="1" applyBorder="1" applyProtection="1">
      <protection hidden="1"/>
    </xf>
    <xf numFmtId="0" fontId="4" fillId="6" borderId="4" xfId="0" applyFont="1" applyFill="1" applyBorder="1" applyProtection="1">
      <protection hidden="1"/>
    </xf>
    <xf numFmtId="165" fontId="4" fillId="6" borderId="5" xfId="2" applyFont="1" applyFill="1" applyBorder="1" applyProtection="1">
      <protection hidden="1"/>
    </xf>
    <xf numFmtId="2" fontId="0" fillId="6" borderId="7" xfId="0" applyNumberFormat="1" applyFill="1" applyBorder="1" applyProtection="1">
      <protection hidden="1"/>
    </xf>
    <xf numFmtId="0" fontId="4" fillId="6" borderId="7" xfId="0" applyFont="1" applyFill="1" applyBorder="1" applyProtection="1">
      <protection hidden="1"/>
    </xf>
    <xf numFmtId="0" fontId="4" fillId="6" borderId="6" xfId="0" applyFont="1" applyFill="1" applyBorder="1" applyAlignment="1" applyProtection="1">
      <alignment horizontal="left"/>
      <protection hidden="1"/>
    </xf>
    <xf numFmtId="165" fontId="4" fillId="6" borderId="14" xfId="2" applyFont="1" applyFill="1" applyBorder="1" applyProtection="1">
      <protection hidden="1"/>
    </xf>
    <xf numFmtId="165" fontId="4" fillId="6" borderId="4" xfId="0" applyNumberFormat="1" applyFont="1" applyFill="1" applyBorder="1" applyAlignment="1" applyProtection="1">
      <alignment horizontal="right"/>
      <protection hidden="1"/>
    </xf>
    <xf numFmtId="0" fontId="0" fillId="6" borderId="7" xfId="0" applyFill="1" applyBorder="1" applyAlignment="1" applyProtection="1">
      <alignment horizontal="left"/>
      <protection hidden="1"/>
    </xf>
    <xf numFmtId="0" fontId="0" fillId="6" borderId="15" xfId="0" applyFill="1" applyBorder="1" applyProtection="1">
      <protection hidden="1"/>
    </xf>
    <xf numFmtId="165" fontId="1" fillId="6" borderId="14" xfId="2" applyFont="1" applyFill="1" applyBorder="1" applyProtection="1">
      <protection locked="0" hidden="1"/>
    </xf>
    <xf numFmtId="165" fontId="1" fillId="6" borderId="21" xfId="2" applyFont="1" applyFill="1" applyBorder="1" applyProtection="1">
      <protection locked="0" hidden="1"/>
    </xf>
    <xf numFmtId="2" fontId="4" fillId="6" borderId="4" xfId="0" applyNumberFormat="1" applyFont="1" applyFill="1" applyBorder="1" applyProtection="1">
      <protection hidden="1"/>
    </xf>
    <xf numFmtId="0" fontId="4" fillId="6" borderId="2" xfId="0" applyFont="1" applyFill="1" applyBorder="1" applyProtection="1">
      <protection hidden="1"/>
    </xf>
    <xf numFmtId="164" fontId="0" fillId="6" borderId="7" xfId="1" applyFont="1" applyFill="1" applyBorder="1" applyProtection="1">
      <protection hidden="1"/>
    </xf>
    <xf numFmtId="164" fontId="0" fillId="6" borderId="7" xfId="1" applyFont="1" applyFill="1" applyBorder="1" applyAlignment="1" applyProtection="1">
      <alignment horizontal="left"/>
      <protection hidden="1"/>
    </xf>
    <xf numFmtId="164" fontId="0" fillId="6" borderId="15" xfId="1" applyFont="1" applyFill="1" applyBorder="1" applyProtection="1">
      <protection hidden="1"/>
    </xf>
    <xf numFmtId="164" fontId="1" fillId="6" borderId="14" xfId="1" applyFont="1" applyFill="1" applyBorder="1" applyProtection="1">
      <protection locked="0" hidden="1"/>
    </xf>
    <xf numFmtId="164" fontId="0" fillId="6" borderId="6" xfId="1" applyFont="1" applyFill="1" applyBorder="1" applyAlignment="1" applyProtection="1">
      <alignment horizontal="left"/>
      <protection hidden="1"/>
    </xf>
    <xf numFmtId="164" fontId="1" fillId="6" borderId="21" xfId="1" applyFont="1" applyFill="1" applyBorder="1" applyProtection="1">
      <protection locked="0" hidden="1"/>
    </xf>
    <xf numFmtId="0" fontId="7" fillId="6" borderId="1" xfId="0" applyFont="1" applyFill="1" applyBorder="1" applyAlignment="1" applyProtection="1">
      <alignment horizontal="center"/>
      <protection hidden="1"/>
    </xf>
    <xf numFmtId="165" fontId="1" fillId="6" borderId="4" xfId="2" applyFill="1" applyBorder="1" applyAlignment="1" applyProtection="1">
      <alignment horizontal="center"/>
      <protection hidden="1"/>
    </xf>
    <xf numFmtId="2" fontId="4" fillId="6" borderId="4" xfId="0" applyNumberFormat="1" applyFont="1" applyFill="1" applyBorder="1" applyAlignment="1" applyProtection="1">
      <alignment horizontal="right"/>
      <protection hidden="1"/>
    </xf>
    <xf numFmtId="165" fontId="4" fillId="6" borderId="5" xfId="2" applyFont="1" applyFill="1" applyBorder="1" applyAlignment="1" applyProtection="1">
      <alignment horizontal="right"/>
      <protection hidden="1"/>
    </xf>
    <xf numFmtId="165" fontId="1" fillId="6" borderId="5" xfId="2" applyFill="1" applyBorder="1" applyAlignment="1" applyProtection="1">
      <alignment horizontal="center"/>
      <protection hidden="1"/>
    </xf>
    <xf numFmtId="0" fontId="4" fillId="6" borderId="4" xfId="0" applyFont="1" applyFill="1" applyBorder="1" applyAlignment="1" applyProtection="1">
      <alignment horizontal="centerContinuous"/>
      <protection hidden="1"/>
    </xf>
    <xf numFmtId="0" fontId="0" fillId="6" borderId="4" xfId="0" applyFill="1" applyBorder="1" applyProtection="1">
      <protection hidden="1"/>
    </xf>
    <xf numFmtId="0" fontId="4" fillId="6" borderId="4" xfId="0" applyFont="1" applyFill="1" applyBorder="1" applyAlignment="1" applyProtection="1">
      <alignment horizontal="right"/>
      <protection hidden="1"/>
    </xf>
    <xf numFmtId="0" fontId="4" fillId="6" borderId="3" xfId="0" applyFont="1" applyFill="1" applyBorder="1" applyAlignment="1" applyProtection="1">
      <alignment horizontal="left"/>
      <protection hidden="1"/>
    </xf>
    <xf numFmtId="2" fontId="4" fillId="6" borderId="3" xfId="0" applyNumberFormat="1" applyFont="1" applyFill="1" applyBorder="1" applyAlignment="1" applyProtection="1">
      <alignment horizontal="center"/>
      <protection hidden="1"/>
    </xf>
    <xf numFmtId="2" fontId="4" fillId="6" borderId="4" xfId="0" applyNumberFormat="1" applyFont="1" applyFill="1" applyBorder="1" applyAlignment="1" applyProtection="1">
      <alignment horizontal="center"/>
      <protection hidden="1"/>
    </xf>
    <xf numFmtId="2" fontId="4" fillId="6" borderId="2" xfId="0" applyNumberFormat="1" applyFont="1" applyFill="1" applyBorder="1" applyAlignment="1" applyProtection="1">
      <alignment horizontal="center"/>
      <protection hidden="1"/>
    </xf>
    <xf numFmtId="0" fontId="2" fillId="6" borderId="0" xfId="0" applyFont="1" applyFill="1" applyAlignment="1" applyProtection="1">
      <alignment horizontal="center" vertical="center"/>
      <protection hidden="1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7" borderId="3" xfId="0" applyFill="1" applyBorder="1" applyAlignment="1" applyProtection="1">
      <alignment horizontal="center"/>
      <protection hidden="1"/>
    </xf>
    <xf numFmtId="0" fontId="0" fillId="7" borderId="2" xfId="0" applyFill="1" applyBorder="1" applyAlignment="1" applyProtection="1">
      <alignment horizontal="center"/>
      <protection hidden="1"/>
    </xf>
    <xf numFmtId="0" fontId="0" fillId="7" borderId="24" xfId="0" applyFill="1" applyBorder="1" applyAlignment="1" applyProtection="1">
      <alignment horizontal="center"/>
      <protection hidden="1"/>
    </xf>
    <xf numFmtId="0" fontId="0" fillId="7" borderId="5" xfId="0" applyFill="1" applyBorder="1" applyAlignment="1" applyProtection="1">
      <alignment horizontal="center"/>
      <protection hidden="1"/>
    </xf>
    <xf numFmtId="0" fontId="0" fillId="6" borderId="25" xfId="0" applyFill="1" applyBorder="1" applyAlignment="1" applyProtection="1">
      <alignment horizontal="left"/>
      <protection hidden="1"/>
    </xf>
    <xf numFmtId="0" fontId="0" fillId="6" borderId="12" xfId="0" applyFill="1" applyBorder="1" applyAlignment="1" applyProtection="1">
      <alignment horizontal="left"/>
      <protection hidden="1"/>
    </xf>
    <xf numFmtId="0" fontId="4" fillId="6" borderId="26" xfId="0" applyFont="1" applyFill="1" applyBorder="1" applyAlignment="1" applyProtection="1">
      <alignment horizontal="left"/>
      <protection hidden="1"/>
    </xf>
    <xf numFmtId="0" fontId="4" fillId="6" borderId="27" xfId="0" applyFont="1" applyFill="1" applyBorder="1" applyAlignment="1" applyProtection="1">
      <alignment horizontal="left"/>
      <protection hidden="1"/>
    </xf>
    <xf numFmtId="0" fontId="4" fillId="6" borderId="3" xfId="0" applyFont="1" applyFill="1" applyBorder="1" applyAlignment="1" applyProtection="1">
      <alignment horizontal="left"/>
      <protection hidden="1"/>
    </xf>
    <xf numFmtId="0" fontId="4" fillId="6" borderId="2" xfId="0" applyFont="1" applyFill="1" applyBorder="1" applyAlignment="1" applyProtection="1">
      <alignment horizontal="left"/>
      <protection hidden="1"/>
    </xf>
    <xf numFmtId="0" fontId="4" fillId="6" borderId="3" xfId="0" applyFont="1" applyFill="1" applyBorder="1" applyAlignment="1" applyProtection="1">
      <alignment horizontal="center"/>
      <protection hidden="1"/>
    </xf>
    <xf numFmtId="0" fontId="4" fillId="6" borderId="2" xfId="0" applyFont="1" applyFill="1" applyBorder="1" applyAlignment="1" applyProtection="1">
      <alignment horizontal="center"/>
      <protection hidden="1"/>
    </xf>
    <xf numFmtId="0" fontId="8" fillId="6" borderId="26" xfId="0" applyFont="1" applyFill="1" applyBorder="1" applyAlignment="1" applyProtection="1">
      <alignment horizontal="left"/>
      <protection hidden="1"/>
    </xf>
    <xf numFmtId="0" fontId="8" fillId="6" borderId="27" xfId="0" applyFont="1" applyFill="1" applyBorder="1" applyAlignment="1" applyProtection="1">
      <alignment horizontal="left"/>
      <protection hidden="1"/>
    </xf>
    <xf numFmtId="0" fontId="7" fillId="6" borderId="28" xfId="0" applyFont="1" applyFill="1" applyBorder="1" applyAlignment="1" applyProtection="1">
      <alignment horizontal="left"/>
      <protection hidden="1"/>
    </xf>
    <xf numFmtId="0" fontId="7" fillId="6" borderId="29" xfId="0" applyFont="1" applyFill="1" applyBorder="1" applyAlignment="1" applyProtection="1">
      <alignment horizontal="left"/>
      <protection hidden="1"/>
    </xf>
    <xf numFmtId="0" fontId="0" fillId="6" borderId="26" xfId="0" applyFill="1" applyBorder="1" applyAlignment="1" applyProtection="1">
      <alignment horizontal="left"/>
      <protection hidden="1"/>
    </xf>
    <xf numFmtId="0" fontId="0" fillId="6" borderId="27" xfId="0" applyFill="1" applyBorder="1" applyAlignment="1" applyProtection="1">
      <alignment horizontal="left"/>
      <protection hidden="1"/>
    </xf>
    <xf numFmtId="0" fontId="0" fillId="6" borderId="28" xfId="0" applyFill="1" applyBorder="1" applyAlignment="1" applyProtection="1">
      <alignment horizontal="left"/>
      <protection hidden="1"/>
    </xf>
    <xf numFmtId="0" fontId="0" fillId="6" borderId="29" xfId="0" applyFill="1" applyBorder="1" applyAlignment="1" applyProtection="1">
      <alignment horizontal="left"/>
      <protection hidden="1"/>
    </xf>
    <xf numFmtId="0" fontId="7" fillId="6" borderId="25" xfId="0" applyFont="1" applyFill="1" applyBorder="1" applyAlignment="1" applyProtection="1">
      <alignment horizontal="left"/>
      <protection hidden="1"/>
    </xf>
    <xf numFmtId="0" fontId="7" fillId="6" borderId="12" xfId="0" applyFont="1" applyFill="1" applyBorder="1" applyAlignment="1" applyProtection="1">
      <alignment horizontal="left"/>
      <protection hidden="1"/>
    </xf>
    <xf numFmtId="0" fontId="7" fillId="7" borderId="3" xfId="0" applyFont="1" applyFill="1" applyBorder="1" applyAlignment="1" applyProtection="1">
      <alignment horizontal="center"/>
      <protection hidden="1"/>
    </xf>
    <xf numFmtId="0" fontId="0" fillId="6" borderId="24" xfId="0" applyFill="1" applyBorder="1" applyAlignment="1" applyProtection="1">
      <alignment horizontal="center"/>
      <protection hidden="1"/>
    </xf>
    <xf numFmtId="0" fontId="0" fillId="6" borderId="2" xfId="0" applyFill="1" applyBorder="1" applyAlignment="1" applyProtection="1">
      <alignment horizontal="center"/>
      <protection hidden="1"/>
    </xf>
    <xf numFmtId="165" fontId="1" fillId="6" borderId="24" xfId="2" applyFill="1" applyBorder="1" applyAlignment="1" applyProtection="1">
      <alignment horizontal="center"/>
      <protection hidden="1"/>
    </xf>
    <xf numFmtId="165" fontId="1" fillId="6" borderId="5" xfId="2" applyFill="1" applyBorder="1" applyAlignment="1" applyProtection="1">
      <alignment horizontal="center"/>
      <protection hidden="1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hidden="1"/>
    </xf>
    <xf numFmtId="0" fontId="0" fillId="6" borderId="5" xfId="0" applyFill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9" fillId="6" borderId="30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9" fillId="6" borderId="32" xfId="0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CUSTO%20DO%20FUNCION&#193;RIO.xlsx#Plan2!A1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CUSTO%20DO%20FUNCION&#193;RIO.xlsx#Plan1!A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0</xdr:row>
      <xdr:rowOff>133350</xdr:rowOff>
    </xdr:from>
    <xdr:to>
      <xdr:col>7</xdr:col>
      <xdr:colOff>1552575</xdr:colOff>
      <xdr:row>3</xdr:row>
      <xdr:rowOff>85725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>
        <a:xfrm>
          <a:off x="6819900" y="133350"/>
          <a:ext cx="1352550" cy="781050"/>
        </a:xfrm>
        <a:prstGeom prst="ellipse">
          <a:avLst/>
        </a:prstGeom>
        <a:ln>
          <a:noFill/>
        </a:ln>
        <a:effectLst/>
        <a:scene3d>
          <a:camera prst="perspectiveFront"/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RELATÓRIO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0</xdr:row>
      <xdr:rowOff>114300</xdr:rowOff>
    </xdr:from>
    <xdr:to>
      <xdr:col>6</xdr:col>
      <xdr:colOff>190500</xdr:colOff>
      <xdr:row>3</xdr:row>
      <xdr:rowOff>266700</xdr:rowOff>
    </xdr:to>
    <xdr:sp macro="" textlink="">
      <xdr:nvSpPr>
        <xdr:cNvPr id="2" name="Elipse 1">
          <a:hlinkClick xmlns:r="http://schemas.openxmlformats.org/officeDocument/2006/relationships" r:id="rId1"/>
        </xdr:cNvPr>
        <xdr:cNvSpPr/>
      </xdr:nvSpPr>
      <xdr:spPr>
        <a:xfrm>
          <a:off x="10182225" y="114300"/>
          <a:ext cx="1352550" cy="781050"/>
        </a:xfrm>
        <a:prstGeom prst="ellipse">
          <a:avLst/>
        </a:prstGeom>
        <a:ln>
          <a:noFill/>
        </a:ln>
        <a:effectLst/>
        <a:scene3d>
          <a:camera prst="perspectiveFront"/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INICIAL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50"/>
  <sheetViews>
    <sheetView showGridLines="0" showRowColHeaders="0" tabSelected="1" workbookViewId="0"/>
  </sheetViews>
  <sheetFormatPr defaultColWidth="0" defaultRowHeight="12.75" zeroHeight="1" x14ac:dyDescent="0.2"/>
  <cols>
    <col min="1" max="1" width="5.5703125" style="8" customWidth="1"/>
    <col min="2" max="2" width="18.85546875" style="8" customWidth="1"/>
    <col min="3" max="3" width="14.28515625" style="8" customWidth="1"/>
    <col min="4" max="4" width="8.85546875" style="8" customWidth="1"/>
    <col min="5" max="5" width="16.140625" style="8" customWidth="1"/>
    <col min="6" max="6" width="9.140625" style="8" customWidth="1"/>
    <col min="7" max="7" width="26.42578125" style="8" customWidth="1"/>
    <col min="8" max="8" width="27.42578125" style="8" customWidth="1"/>
    <col min="9" max="9" width="16.85546875" style="8" hidden="1" customWidth="1"/>
    <col min="10" max="10" width="2" style="8" hidden="1" customWidth="1"/>
    <col min="11" max="15" width="26.42578125" style="8" hidden="1" customWidth="1"/>
    <col min="16" max="256" width="9.140625" style="8" hidden="1" customWidth="1"/>
    <col min="257" max="16384" width="9.140625" style="8" hidden="1"/>
  </cols>
  <sheetData>
    <row r="1" spans="1:130" ht="24.95" customHeight="1" thickBot="1" x14ac:dyDescent="0.25">
      <c r="B1" s="68" t="s">
        <v>39</v>
      </c>
      <c r="C1" s="68"/>
      <c r="D1" s="68"/>
      <c r="E1" s="68"/>
      <c r="F1" s="68"/>
      <c r="G1" s="68"/>
      <c r="R1" s="8" t="s">
        <v>50</v>
      </c>
      <c r="S1" s="8" t="s">
        <v>51</v>
      </c>
    </row>
    <row r="2" spans="1:130" s="3" customFormat="1" ht="27" thickBot="1" x14ac:dyDescent="0.45">
      <c r="A2" s="8"/>
      <c r="B2" s="72" t="s">
        <v>0</v>
      </c>
      <c r="C2" s="73"/>
      <c r="D2" s="73"/>
      <c r="E2" s="73"/>
      <c r="F2" s="73"/>
      <c r="G2" s="74"/>
      <c r="H2" s="8"/>
      <c r="I2" s="8"/>
      <c r="J2" s="8"/>
      <c r="K2" s="8"/>
      <c r="L2" s="8"/>
      <c r="M2" s="8"/>
      <c r="N2" s="8"/>
      <c r="O2" s="8"/>
      <c r="P2" s="8"/>
      <c r="Q2" s="8"/>
      <c r="R2" s="9">
        <f>F4*6%</f>
        <v>109.5</v>
      </c>
      <c r="S2" s="9">
        <f>F4*6%</f>
        <v>109.5</v>
      </c>
      <c r="T2" s="8"/>
      <c r="U2" s="8"/>
      <c r="V2" s="8"/>
      <c r="W2" s="8"/>
      <c r="X2" s="8"/>
      <c r="Y2" s="8"/>
      <c r="Z2" s="8"/>
      <c r="AA2" s="8"/>
      <c r="AB2" s="8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</row>
    <row r="3" spans="1:130" s="3" customFormat="1" ht="13.5" thickBot="1" x14ac:dyDescent="0.25">
      <c r="A3" s="8"/>
      <c r="B3" s="56" t="s">
        <v>1</v>
      </c>
      <c r="C3" s="98" t="s">
        <v>2</v>
      </c>
      <c r="D3" s="99"/>
      <c r="E3" s="98" t="s">
        <v>3</v>
      </c>
      <c r="F3" s="104"/>
      <c r="G3" s="105"/>
      <c r="H3" s="8"/>
      <c r="I3" s="11"/>
      <c r="J3" s="8"/>
      <c r="K3" s="9"/>
      <c r="L3" s="9"/>
      <c r="M3" s="9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</row>
    <row r="4" spans="1:130" s="3" customFormat="1" ht="13.5" thickBot="1" x14ac:dyDescent="0.25">
      <c r="A4" s="8"/>
      <c r="B4" s="7">
        <v>1</v>
      </c>
      <c r="C4" s="102" t="s">
        <v>55</v>
      </c>
      <c r="D4" s="103"/>
      <c r="E4" s="5"/>
      <c r="F4" s="100">
        <v>1825</v>
      </c>
      <c r="G4" s="10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</row>
    <row r="5" spans="1:130" s="3" customFormat="1" ht="13.5" thickBot="1" x14ac:dyDescent="0.25">
      <c r="A5" s="8"/>
      <c r="B5" s="69" t="s">
        <v>43</v>
      </c>
      <c r="C5" s="70"/>
      <c r="D5" s="71"/>
      <c r="E5" s="6">
        <v>0</v>
      </c>
      <c r="F5" s="57"/>
      <c r="G5" s="60">
        <f>E5</f>
        <v>0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</row>
    <row r="6" spans="1:130" s="3" customFormat="1" ht="13.5" thickBot="1" x14ac:dyDescent="0.25">
      <c r="A6" s="8"/>
      <c r="B6" s="64" t="s">
        <v>4</v>
      </c>
      <c r="C6" s="62"/>
      <c r="D6" s="61"/>
      <c r="E6" s="63"/>
      <c r="F6" s="58"/>
      <c r="G6" s="59">
        <f>SUM(F4:G5)</f>
        <v>1825</v>
      </c>
      <c r="H6" s="8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</row>
    <row r="7" spans="1:130" s="3" customFormat="1" ht="27" thickBot="1" x14ac:dyDescent="0.45">
      <c r="A7" s="8"/>
      <c r="B7" s="72" t="s">
        <v>5</v>
      </c>
      <c r="C7" s="73"/>
      <c r="D7" s="73"/>
      <c r="E7" s="73"/>
      <c r="F7" s="73"/>
      <c r="G7" s="74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</row>
    <row r="8" spans="1:130" s="3" customFormat="1" ht="13.5" thickBot="1" x14ac:dyDescent="0.25">
      <c r="A8" s="8"/>
      <c r="B8" s="97" t="s">
        <v>6</v>
      </c>
      <c r="C8" s="76"/>
      <c r="D8" s="77" t="s">
        <v>7</v>
      </c>
      <c r="E8" s="76"/>
      <c r="F8" s="77" t="s">
        <v>8</v>
      </c>
      <c r="G8" s="7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</row>
    <row r="9" spans="1:130" s="3" customFormat="1" x14ac:dyDescent="0.2">
      <c r="A9" s="8"/>
      <c r="B9" s="79" t="s">
        <v>54</v>
      </c>
      <c r="C9" s="80"/>
      <c r="D9" s="18">
        <v>28.8</v>
      </c>
      <c r="E9" s="19" t="s">
        <v>9</v>
      </c>
      <c r="F9" s="20"/>
      <c r="G9" s="21">
        <f>(G6*D9)/100</f>
        <v>525.6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</row>
    <row r="10" spans="1:130" s="3" customFormat="1" x14ac:dyDescent="0.2">
      <c r="A10" s="8"/>
      <c r="B10" s="93" t="s">
        <v>10</v>
      </c>
      <c r="C10" s="94"/>
      <c r="D10" s="22">
        <v>8</v>
      </c>
      <c r="E10" s="19" t="s">
        <v>9</v>
      </c>
      <c r="F10" s="20"/>
      <c r="G10" s="21">
        <f>(G6*D10)/100</f>
        <v>146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</row>
    <row r="11" spans="1:130" s="3" customFormat="1" x14ac:dyDescent="0.2">
      <c r="A11" s="8"/>
      <c r="B11" s="93" t="s">
        <v>11</v>
      </c>
      <c r="C11" s="94"/>
      <c r="D11" s="22">
        <v>1.5</v>
      </c>
      <c r="E11" s="19" t="s">
        <v>9</v>
      </c>
      <c r="F11" s="20"/>
      <c r="G11" s="21">
        <f>(G6*D11)/100</f>
        <v>27.375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</row>
    <row r="12" spans="1:130" s="3" customFormat="1" x14ac:dyDescent="0.2">
      <c r="A12" s="8"/>
      <c r="B12" s="93" t="s">
        <v>12</v>
      </c>
      <c r="C12" s="94"/>
      <c r="D12" s="22">
        <v>1</v>
      </c>
      <c r="E12" s="19" t="s">
        <v>9</v>
      </c>
      <c r="F12" s="20"/>
      <c r="G12" s="21">
        <f>(G6*D12)/100</f>
        <v>18.25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</row>
    <row r="13" spans="1:130" s="3" customFormat="1" x14ac:dyDescent="0.2">
      <c r="A13" s="8"/>
      <c r="B13" s="93" t="s">
        <v>13</v>
      </c>
      <c r="C13" s="94"/>
      <c r="D13" s="22">
        <v>0.2</v>
      </c>
      <c r="E13" s="19" t="s">
        <v>9</v>
      </c>
      <c r="F13" s="20"/>
      <c r="G13" s="21">
        <f>(G6*D13)/100</f>
        <v>3.65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</row>
    <row r="14" spans="1:130" s="3" customFormat="1" x14ac:dyDescent="0.2">
      <c r="A14" s="8"/>
      <c r="B14" s="93" t="s">
        <v>14</v>
      </c>
      <c r="C14" s="94"/>
      <c r="D14" s="22">
        <v>2.5</v>
      </c>
      <c r="E14" s="19" t="s">
        <v>9</v>
      </c>
      <c r="F14" s="20"/>
      <c r="G14" s="21">
        <f>(G6*D14)/100</f>
        <v>45.625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</row>
    <row r="15" spans="1:130" s="3" customFormat="1" x14ac:dyDescent="0.2">
      <c r="A15" s="8"/>
      <c r="B15" s="93" t="s">
        <v>15</v>
      </c>
      <c r="C15" s="94"/>
      <c r="D15" s="22">
        <v>3</v>
      </c>
      <c r="E15" s="19" t="s">
        <v>9</v>
      </c>
      <c r="F15" s="20"/>
      <c r="G15" s="21">
        <f>(G6*D15)/100</f>
        <v>54.75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</row>
    <row r="16" spans="1:130" s="3" customFormat="1" ht="13.5" thickBot="1" x14ac:dyDescent="0.25">
      <c r="A16" s="8"/>
      <c r="B16" s="91" t="s">
        <v>16</v>
      </c>
      <c r="C16" s="92"/>
      <c r="D16" s="22">
        <v>0.6</v>
      </c>
      <c r="E16" s="19" t="s">
        <v>9</v>
      </c>
      <c r="F16" s="23"/>
      <c r="G16" s="24">
        <f>(G6*D16)/100</f>
        <v>10.95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</row>
    <row r="17" spans="1:130" s="3" customFormat="1" ht="13.5" thickBot="1" x14ac:dyDescent="0.25">
      <c r="A17" s="8"/>
      <c r="B17" s="85" t="s">
        <v>17</v>
      </c>
      <c r="C17" s="86"/>
      <c r="D17" s="25">
        <f>D9+D10+D11+D12+D13+D14+D15+D16</f>
        <v>45.6</v>
      </c>
      <c r="E17" s="26" t="s">
        <v>9</v>
      </c>
      <c r="F17" s="27"/>
      <c r="G17" s="28">
        <f>G9+G10+G11+G12+G13+G14+G15+G16</f>
        <v>832.2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</row>
    <row r="18" spans="1:130" s="3" customFormat="1" ht="13.5" thickBot="1" x14ac:dyDescent="0.25">
      <c r="A18" s="8"/>
      <c r="B18" s="97" t="s">
        <v>18</v>
      </c>
      <c r="C18" s="76"/>
      <c r="D18" s="77" t="s">
        <v>7</v>
      </c>
      <c r="E18" s="76"/>
      <c r="F18" s="77" t="s">
        <v>8</v>
      </c>
      <c r="G18" s="7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</row>
    <row r="19" spans="1:130" s="3" customFormat="1" x14ac:dyDescent="0.2">
      <c r="A19" s="8"/>
      <c r="B19" s="95" t="s">
        <v>19</v>
      </c>
      <c r="C19" s="96"/>
      <c r="D19" s="29">
        <v>11.11</v>
      </c>
      <c r="E19" s="30" t="s">
        <v>9</v>
      </c>
      <c r="F19" s="29"/>
      <c r="G19" s="31">
        <f>(G6*D19)/100</f>
        <v>202.75749999999999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</row>
    <row r="20" spans="1:130" s="3" customFormat="1" x14ac:dyDescent="0.2">
      <c r="A20" s="8"/>
      <c r="B20" s="89" t="s">
        <v>24</v>
      </c>
      <c r="C20" s="90"/>
      <c r="D20" s="20">
        <v>8.33</v>
      </c>
      <c r="E20" s="19" t="s">
        <v>9</v>
      </c>
      <c r="F20" s="20"/>
      <c r="G20" s="21">
        <f>(G6*D20)/100</f>
        <v>152.02250000000001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</row>
    <row r="21" spans="1:130" s="3" customFormat="1" x14ac:dyDescent="0.2">
      <c r="A21" s="8"/>
      <c r="B21" s="89" t="s">
        <v>41</v>
      </c>
      <c r="C21" s="90"/>
      <c r="D21" s="20">
        <v>8.33</v>
      </c>
      <c r="E21" s="19" t="s">
        <v>9</v>
      </c>
      <c r="F21" s="20"/>
      <c r="G21" s="21">
        <f>(G6*D21)/100</f>
        <v>152.02250000000001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</row>
    <row r="22" spans="1:130" s="3" customFormat="1" ht="13.5" thickBot="1" x14ac:dyDescent="0.25">
      <c r="A22" s="8"/>
      <c r="B22" s="87" t="s">
        <v>20</v>
      </c>
      <c r="C22" s="88"/>
      <c r="D22" s="20">
        <v>8.1300000000000008</v>
      </c>
      <c r="E22" s="19" t="s">
        <v>9</v>
      </c>
      <c r="F22" s="20"/>
      <c r="G22" s="21">
        <f>(G6*D22)/100</f>
        <v>148.37250000000003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</row>
    <row r="23" spans="1:130" s="3" customFormat="1" ht="13.5" thickBot="1" x14ac:dyDescent="0.25">
      <c r="A23" s="8"/>
      <c r="B23" s="32" t="s">
        <v>5</v>
      </c>
      <c r="C23" s="33"/>
      <c r="D23" s="34">
        <v>37.299999999999997</v>
      </c>
      <c r="E23" s="35" t="s">
        <v>9</v>
      </c>
      <c r="F23" s="34"/>
      <c r="G23" s="36">
        <f>SUM(G19:G22)*D23/100</f>
        <v>244.38027500000001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</row>
    <row r="24" spans="1:130" s="3" customFormat="1" ht="13.5" thickBot="1" x14ac:dyDescent="0.25">
      <c r="A24" s="8"/>
      <c r="B24" s="85" t="s">
        <v>21</v>
      </c>
      <c r="C24" s="86"/>
      <c r="D24" s="37">
        <f>D19+D20+D21+D22+D23</f>
        <v>73.199999999999989</v>
      </c>
      <c r="E24" s="26" t="s">
        <v>9</v>
      </c>
      <c r="F24" s="37"/>
      <c r="G24" s="38">
        <f>G19+G20+G21+G22</f>
        <v>655.17500000000007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</row>
    <row r="25" spans="1:130" s="3" customFormat="1" ht="13.5" thickBot="1" x14ac:dyDescent="0.25">
      <c r="A25" s="8"/>
      <c r="B25" s="75" t="s">
        <v>22</v>
      </c>
      <c r="C25" s="76"/>
      <c r="D25" s="77">
        <v>0</v>
      </c>
      <c r="E25" s="76"/>
      <c r="F25" s="77" t="s">
        <v>8</v>
      </c>
      <c r="G25" s="7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</row>
    <row r="26" spans="1:130" s="3" customFormat="1" x14ac:dyDescent="0.2">
      <c r="A26" s="8"/>
      <c r="B26" s="79" t="s">
        <v>23</v>
      </c>
      <c r="C26" s="80"/>
      <c r="D26" s="20">
        <v>0.88</v>
      </c>
      <c r="E26" s="19" t="s">
        <v>9</v>
      </c>
      <c r="F26" s="20"/>
      <c r="G26" s="21">
        <f>(G6*D26)/100</f>
        <v>16.059999999999999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</row>
    <row r="27" spans="1:130" s="3" customFormat="1" x14ac:dyDescent="0.2">
      <c r="A27" s="8"/>
      <c r="B27" s="93" t="s">
        <v>42</v>
      </c>
      <c r="C27" s="94"/>
      <c r="D27" s="20">
        <v>4.5999999999999996</v>
      </c>
      <c r="E27" s="19" t="s">
        <v>9</v>
      </c>
      <c r="F27" s="20"/>
      <c r="G27" s="21">
        <f>(G6*D27)/100</f>
        <v>83.95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</row>
    <row r="28" spans="1:130" s="3" customFormat="1" ht="13.5" thickBot="1" x14ac:dyDescent="0.25">
      <c r="A28" s="8"/>
      <c r="B28" s="91" t="s">
        <v>25</v>
      </c>
      <c r="C28" s="92"/>
      <c r="D28" s="39">
        <v>3.9</v>
      </c>
      <c r="E28" s="19" t="s">
        <v>9</v>
      </c>
      <c r="F28" s="20"/>
      <c r="G28" s="21">
        <f>(G6*D28)/100</f>
        <v>71.174999999999997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</row>
    <row r="29" spans="1:130" s="3" customFormat="1" ht="13.5" thickBot="1" x14ac:dyDescent="0.25">
      <c r="A29" s="8"/>
      <c r="B29" s="83" t="s">
        <v>26</v>
      </c>
      <c r="C29" s="84"/>
      <c r="D29" s="37">
        <f>D26+D27+D28</f>
        <v>9.379999999999999</v>
      </c>
      <c r="E29" s="26" t="s">
        <v>9</v>
      </c>
      <c r="F29" s="37"/>
      <c r="G29" s="38">
        <f>G26+G27+G28</f>
        <v>171.185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</row>
    <row r="30" spans="1:130" s="3" customFormat="1" ht="13.5" thickBot="1" x14ac:dyDescent="0.25">
      <c r="A30" s="8"/>
      <c r="B30" s="75" t="s">
        <v>27</v>
      </c>
      <c r="C30" s="76"/>
      <c r="D30" s="77" t="s">
        <v>7</v>
      </c>
      <c r="E30" s="76"/>
      <c r="F30" s="77" t="s">
        <v>8</v>
      </c>
      <c r="G30" s="7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</row>
    <row r="31" spans="1:130" s="3" customFormat="1" x14ac:dyDescent="0.2">
      <c r="A31" s="8"/>
      <c r="B31" s="79" t="s">
        <v>28</v>
      </c>
      <c r="C31" s="80"/>
      <c r="D31" s="20">
        <v>0</v>
      </c>
      <c r="E31" s="19" t="s">
        <v>9</v>
      </c>
      <c r="F31" s="20"/>
      <c r="G31" s="21">
        <f>(G6*D31)/100</f>
        <v>0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</row>
    <row r="32" spans="1:130" s="3" customFormat="1" ht="13.5" thickBot="1" x14ac:dyDescent="0.25">
      <c r="A32" s="8"/>
      <c r="B32" s="81" t="s">
        <v>29</v>
      </c>
      <c r="C32" s="82"/>
      <c r="D32" s="40">
        <f>D31</f>
        <v>0</v>
      </c>
      <c r="E32" s="41" t="s">
        <v>9</v>
      </c>
      <c r="F32" s="40"/>
      <c r="G32" s="42">
        <f>(G6*D32)/100</f>
        <v>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</row>
    <row r="33" spans="1:130" s="3" customFormat="1" ht="13.5" thickBot="1" x14ac:dyDescent="0.25">
      <c r="A33" s="8"/>
      <c r="B33" s="83" t="s">
        <v>30</v>
      </c>
      <c r="C33" s="84"/>
      <c r="D33" s="43">
        <f>D17+D24+D29+D32</f>
        <v>128.17999999999998</v>
      </c>
      <c r="E33" s="26" t="s">
        <v>9</v>
      </c>
      <c r="F33" s="37"/>
      <c r="G33" s="38">
        <f>G17+G24+G29+G32</f>
        <v>1658.56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</row>
    <row r="34" spans="1:130" s="3" customFormat="1" ht="27" thickBot="1" x14ac:dyDescent="0.45">
      <c r="A34" s="8"/>
      <c r="B34" s="72" t="s">
        <v>31</v>
      </c>
      <c r="C34" s="73"/>
      <c r="D34" s="73"/>
      <c r="E34" s="73"/>
      <c r="F34" s="73"/>
      <c r="G34" s="74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</row>
    <row r="35" spans="1:130" s="3" customFormat="1" ht="13.5" thickBot="1" x14ac:dyDescent="0.25">
      <c r="A35" s="8"/>
      <c r="B35" s="75" t="s">
        <v>32</v>
      </c>
      <c r="C35" s="76"/>
      <c r="D35" s="77" t="s">
        <v>7</v>
      </c>
      <c r="E35" s="78"/>
      <c r="F35" s="75" t="s">
        <v>8</v>
      </c>
      <c r="G35" s="7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</row>
    <row r="36" spans="1:130" s="3" customFormat="1" x14ac:dyDescent="0.2">
      <c r="A36" s="8"/>
      <c r="B36" s="79" t="s">
        <v>33</v>
      </c>
      <c r="C36" s="80"/>
      <c r="D36" s="39" t="s">
        <v>40</v>
      </c>
      <c r="E36" s="44"/>
      <c r="F36" s="45"/>
      <c r="G36" s="46" t="s">
        <v>40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</row>
    <row r="37" spans="1:130" s="3" customFormat="1" x14ac:dyDescent="0.2">
      <c r="A37" s="8"/>
      <c r="B37" s="93" t="s">
        <v>34</v>
      </c>
      <c r="C37" s="94"/>
      <c r="D37" s="39" t="s">
        <v>40</v>
      </c>
      <c r="E37" s="19"/>
      <c r="F37" s="20"/>
      <c r="G37" s="47" t="s">
        <v>40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</row>
    <row r="38" spans="1:130" s="3" customFormat="1" ht="13.5" thickBot="1" x14ac:dyDescent="0.25">
      <c r="A38" s="8"/>
      <c r="B38" s="91" t="s">
        <v>35</v>
      </c>
      <c r="C38" s="92"/>
      <c r="D38" s="39" t="s">
        <v>40</v>
      </c>
      <c r="E38" s="19"/>
      <c r="F38" s="20"/>
      <c r="G38" s="46" t="s">
        <v>40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</row>
    <row r="39" spans="1:130" s="3" customFormat="1" ht="13.5" thickBot="1" x14ac:dyDescent="0.25">
      <c r="A39" s="8"/>
      <c r="B39" s="83" t="s">
        <v>36</v>
      </c>
      <c r="C39" s="84"/>
      <c r="D39" s="48">
        <f>SUM(D36:D38)</f>
        <v>0</v>
      </c>
      <c r="E39" s="49" t="s">
        <v>40</v>
      </c>
      <c r="F39" s="37"/>
      <c r="G39" s="38">
        <f>SUM(G36:G38)</f>
        <v>0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</row>
    <row r="40" spans="1:130" s="3" customFormat="1" ht="27" thickBot="1" x14ac:dyDescent="0.45">
      <c r="A40" s="8"/>
      <c r="B40" s="72" t="s">
        <v>53</v>
      </c>
      <c r="C40" s="73"/>
      <c r="D40" s="73"/>
      <c r="E40" s="73"/>
      <c r="F40" s="73"/>
      <c r="G40" s="74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</row>
    <row r="41" spans="1:130" s="3" customFormat="1" ht="13.5" thickBot="1" x14ac:dyDescent="0.25">
      <c r="A41" s="8"/>
      <c r="B41" s="97" t="s">
        <v>32</v>
      </c>
      <c r="C41" s="76"/>
      <c r="D41" s="77" t="s">
        <v>49</v>
      </c>
      <c r="E41" s="78"/>
      <c r="F41" s="75" t="s">
        <v>52</v>
      </c>
      <c r="G41" s="7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</row>
    <row r="42" spans="1:130" s="3" customFormat="1" x14ac:dyDescent="0.2">
      <c r="A42" s="8"/>
      <c r="B42" s="79" t="s">
        <v>44</v>
      </c>
      <c r="C42" s="80"/>
      <c r="D42" s="50" t="s">
        <v>40</v>
      </c>
      <c r="E42" s="51">
        <v>291.2</v>
      </c>
      <c r="F42" s="52"/>
      <c r="G42" s="53">
        <f>E42-R2</f>
        <v>181.7</v>
      </c>
      <c r="H42" s="9"/>
      <c r="I42" s="9"/>
      <c r="J42" s="9"/>
      <c r="K42" s="9"/>
      <c r="L42" s="9"/>
      <c r="M42" s="9"/>
      <c r="N42" s="9"/>
      <c r="O42" s="9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</row>
    <row r="43" spans="1:130" s="3" customFormat="1" x14ac:dyDescent="0.2">
      <c r="A43" s="8"/>
      <c r="B43" s="93" t="s">
        <v>45</v>
      </c>
      <c r="C43" s="94"/>
      <c r="D43" s="50" t="s">
        <v>40</v>
      </c>
      <c r="E43" s="54">
        <v>88</v>
      </c>
      <c r="F43" s="50"/>
      <c r="G43" s="55">
        <f>E43/2</f>
        <v>44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</row>
    <row r="44" spans="1:130" s="3" customFormat="1" x14ac:dyDescent="0.2">
      <c r="A44" s="8"/>
      <c r="B44" s="93" t="s">
        <v>46</v>
      </c>
      <c r="C44" s="94"/>
      <c r="D44" s="50"/>
      <c r="E44" s="54">
        <v>42</v>
      </c>
      <c r="F44" s="50"/>
      <c r="G44" s="55">
        <f>E44/2</f>
        <v>21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</row>
    <row r="45" spans="1:130" s="3" customFormat="1" ht="13.5" thickBot="1" x14ac:dyDescent="0.25">
      <c r="A45" s="8"/>
      <c r="B45" s="91" t="s">
        <v>47</v>
      </c>
      <c r="C45" s="92"/>
      <c r="D45" s="50"/>
      <c r="E45" s="54">
        <v>390</v>
      </c>
      <c r="F45" s="50"/>
      <c r="G45" s="53">
        <f>E45-S2</f>
        <v>280.5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</row>
    <row r="46" spans="1:130" s="3" customFormat="1" ht="13.5" thickBot="1" x14ac:dyDescent="0.25">
      <c r="A46" s="8"/>
      <c r="B46" s="79" t="s">
        <v>48</v>
      </c>
      <c r="C46" s="80"/>
      <c r="D46" s="50"/>
      <c r="E46" s="54">
        <v>100</v>
      </c>
      <c r="F46" s="50"/>
      <c r="G46" s="53">
        <f>E46-30</f>
        <v>70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</row>
    <row r="47" spans="1:130" s="3" customFormat="1" ht="13.5" thickBot="1" x14ac:dyDescent="0.25">
      <c r="A47" s="8"/>
      <c r="B47" s="65"/>
      <c r="C47" s="66"/>
      <c r="D47" s="66"/>
      <c r="E47" s="67"/>
      <c r="F47" s="37"/>
      <c r="G47" s="38">
        <f>SUM(G42:G46)</f>
        <v>597.20000000000005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</row>
    <row r="48" spans="1:130" s="3" customFormat="1" ht="25.5" customHeight="1" thickBot="1" x14ac:dyDescent="0.4">
      <c r="A48" s="8"/>
      <c r="B48" s="106" t="s">
        <v>37</v>
      </c>
      <c r="C48" s="107"/>
      <c r="D48" s="107"/>
      <c r="E48" s="108"/>
      <c r="F48" s="1" t="s">
        <v>38</v>
      </c>
      <c r="G48" s="2">
        <f>G39+G33+G6+G47</f>
        <v>4080.76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</row>
    <row r="49" spans="2:2" x14ac:dyDescent="0.2"/>
    <row r="50" spans="2:2" hidden="1" x14ac:dyDescent="0.2">
      <c r="B50" s="10"/>
    </row>
  </sheetData>
  <sheetProtection pivotTables="0"/>
  <mergeCells count="60">
    <mergeCell ref="F18:G18"/>
    <mergeCell ref="D18:E18"/>
    <mergeCell ref="D8:E8"/>
    <mergeCell ref="F8:G8"/>
    <mergeCell ref="B41:C41"/>
    <mergeCell ref="D41:E41"/>
    <mergeCell ref="F41:G41"/>
    <mergeCell ref="B8:C8"/>
    <mergeCell ref="B14:C14"/>
    <mergeCell ref="B13:C13"/>
    <mergeCell ref="B48:E48"/>
    <mergeCell ref="D25:E25"/>
    <mergeCell ref="F25:G25"/>
    <mergeCell ref="F35:G35"/>
    <mergeCell ref="B25:C25"/>
    <mergeCell ref="D35:E35"/>
    <mergeCell ref="B37:C37"/>
    <mergeCell ref="B38:C38"/>
    <mergeCell ref="B39:C39"/>
    <mergeCell ref="B42:C42"/>
    <mergeCell ref="B43:C43"/>
    <mergeCell ref="B44:C44"/>
    <mergeCell ref="B45:C45"/>
    <mergeCell ref="B46:C46"/>
    <mergeCell ref="B7:G7"/>
    <mergeCell ref="B2:G2"/>
    <mergeCell ref="C3:D3"/>
    <mergeCell ref="F4:G4"/>
    <mergeCell ref="C4:D4"/>
    <mergeCell ref="E3:G3"/>
    <mergeCell ref="B11:C11"/>
    <mergeCell ref="B10:C10"/>
    <mergeCell ref="B9:C9"/>
    <mergeCell ref="B20:C20"/>
    <mergeCell ref="B19:C19"/>
    <mergeCell ref="B18:C18"/>
    <mergeCell ref="B17:C17"/>
    <mergeCell ref="B16:C16"/>
    <mergeCell ref="B15:C15"/>
    <mergeCell ref="B29:C29"/>
    <mergeCell ref="B28:C28"/>
    <mergeCell ref="B27:C27"/>
    <mergeCell ref="B26:C26"/>
    <mergeCell ref="B12:C12"/>
    <mergeCell ref="B47:E47"/>
    <mergeCell ref="B1:G1"/>
    <mergeCell ref="B5:D5"/>
    <mergeCell ref="B40:G40"/>
    <mergeCell ref="B34:G34"/>
    <mergeCell ref="B30:C30"/>
    <mergeCell ref="D30:E30"/>
    <mergeCell ref="F30:G30"/>
    <mergeCell ref="B31:C31"/>
    <mergeCell ref="B32:C32"/>
    <mergeCell ref="B33:C33"/>
    <mergeCell ref="B35:C35"/>
    <mergeCell ref="B36:C36"/>
    <mergeCell ref="B24:C24"/>
    <mergeCell ref="B22:C22"/>
    <mergeCell ref="B21:C21"/>
  </mergeCells>
  <phoneticPr fontId="0" type="noConversion"/>
  <pageMargins left="0.78740157499999996" right="0.78740157499999996" top="0.984251969" bottom="0.984251969" header="0.49212598499999999" footer="0.49212598499999999"/>
  <pageSetup scale="85" orientation="portrait" horizontalDpi="4294967293" verticalDpi="0" r:id="rId1"/>
  <headerFooter alignWithMargins="0"/>
  <ignoredErrors>
    <ignoredError sqref="G42 G43:G4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"/>
  <sheetViews>
    <sheetView showGridLines="0" showRowColHeaders="0" workbookViewId="0"/>
  </sheetViews>
  <sheetFormatPr defaultRowHeight="12.75" zeroHeight="1" x14ac:dyDescent="0.2"/>
  <cols>
    <col min="1" max="1" width="4.5703125" style="12" customWidth="1"/>
    <col min="2" max="2" width="68.85546875" style="12" bestFit="1" customWidth="1"/>
    <col min="3" max="3" width="22.7109375" style="12" bestFit="1" customWidth="1"/>
    <col min="4" max="4" width="55.7109375" style="12" bestFit="1" customWidth="1"/>
    <col min="5" max="6" width="9.140625" style="12"/>
    <col min="7" max="7" width="5" style="12" customWidth="1"/>
    <col min="8" max="256" width="0" style="12" hidden="1" customWidth="1"/>
    <col min="257" max="16384" width="9.140625" style="12"/>
  </cols>
  <sheetData>
    <row r="1" spans="2:4" x14ac:dyDescent="0.2">
      <c r="B1" s="109" t="s">
        <v>62</v>
      </c>
      <c r="C1" s="110"/>
      <c r="D1" s="111"/>
    </row>
    <row r="2" spans="2:4" ht="13.5" thickBot="1" x14ac:dyDescent="0.25">
      <c r="B2" s="112"/>
      <c r="C2" s="113"/>
      <c r="D2" s="114"/>
    </row>
    <row r="3" spans="2:4" ht="23.25" x14ac:dyDescent="0.35">
      <c r="B3" s="13" t="s">
        <v>56</v>
      </c>
      <c r="C3" s="14">
        <f>Plan1!F4</f>
        <v>1825</v>
      </c>
      <c r="D3" s="15" t="s">
        <v>57</v>
      </c>
    </row>
    <row r="4" spans="2:4" ht="23.25" x14ac:dyDescent="0.35">
      <c r="B4" s="13" t="s">
        <v>58</v>
      </c>
      <c r="C4" s="14">
        <f>Plan1!G48</f>
        <v>4080.76</v>
      </c>
      <c r="D4" s="15" t="s">
        <v>63</v>
      </c>
    </row>
    <row r="5" spans="2:4" ht="23.25" x14ac:dyDescent="0.35">
      <c r="B5" s="13" t="s">
        <v>64</v>
      </c>
      <c r="C5" s="14">
        <f>Plan1!G17+Plan1!G29</f>
        <v>1003.385</v>
      </c>
      <c r="D5" s="15" t="s">
        <v>59</v>
      </c>
    </row>
    <row r="6" spans="2:4" ht="23.25" x14ac:dyDescent="0.35">
      <c r="B6" s="13" t="s">
        <v>60</v>
      </c>
      <c r="C6" s="16">
        <f>Plan1!G47</f>
        <v>597.20000000000005</v>
      </c>
      <c r="D6" s="15" t="s">
        <v>61</v>
      </c>
    </row>
    <row r="7" spans="2:4" ht="23.25" x14ac:dyDescent="0.35">
      <c r="B7" s="13" t="s">
        <v>65</v>
      </c>
      <c r="C7" s="17">
        <f>C3</f>
        <v>1825</v>
      </c>
      <c r="D7" s="15" t="s">
        <v>66</v>
      </c>
    </row>
    <row r="8" spans="2:4" ht="23.25" x14ac:dyDescent="0.35">
      <c r="B8" s="15" t="s">
        <v>67</v>
      </c>
      <c r="C8" s="15"/>
      <c r="D8" s="15"/>
    </row>
    <row r="9" spans="2:4" ht="23.25" x14ac:dyDescent="0.35">
      <c r="B9" s="15" t="s">
        <v>68</v>
      </c>
      <c r="C9" s="15"/>
      <c r="D9" s="15"/>
    </row>
    <row r="10" spans="2:4" ht="23.25" x14ac:dyDescent="0.35">
      <c r="B10" s="13" t="s">
        <v>69</v>
      </c>
    </row>
    <row r="11" spans="2:4" ht="23.25" hidden="1" x14ac:dyDescent="0.35">
      <c r="B11" s="15"/>
    </row>
    <row r="12" spans="2:4" hidden="1" x14ac:dyDescent="0.2"/>
  </sheetData>
  <mergeCells count="1">
    <mergeCell ref="B1:D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agroapolo</dc:creator>
  <cp:lastModifiedBy>DANIEL</cp:lastModifiedBy>
  <cp:lastPrinted>2005-10-06T00:00:35Z</cp:lastPrinted>
  <dcterms:created xsi:type="dcterms:W3CDTF">2005-06-14T15:25:14Z</dcterms:created>
  <dcterms:modified xsi:type="dcterms:W3CDTF">2016-03-07T04:10:07Z</dcterms:modified>
</cp:coreProperties>
</file>