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70" windowHeight="7530"/>
  </bookViews>
  <sheets>
    <sheet name="DRE" sheetId="1" r:id="rId1"/>
  </sheets>
  <externalReferences>
    <externalReference r:id="rId2"/>
  </externalReferences>
  <definedNames>
    <definedName name="aprovacao">#REF!</definedName>
    <definedName name="condpgto">#REF!</definedName>
    <definedName name="CSLL">#REF!</definedName>
    <definedName name="descprodutos">#REF!</definedName>
    <definedName name="freteconta">#REF!</definedName>
    <definedName name="IR">#REF!</definedName>
    <definedName name="lstacuracidadefrete">[1]Tabelas!$B$8:$G$19</definedName>
    <definedName name="lstano">[1]Painel!$V$6:$V$12</definedName>
    <definedName name="lstcustofrete">[1]Tabelas!$P$8:$U$19</definedName>
    <definedName name="lstfretenaoconformidade">[1]Tabelas!$I$8:$N$19</definedName>
    <definedName name="lstmeses">[1]Painel!$X$6:$X$17</definedName>
    <definedName name="matrizpedidos">#REF!</definedName>
    <definedName name="matrizprodutos">#REF!</definedName>
    <definedName name="produtos">#REF!</definedName>
    <definedName name="TAXA">#REF!</definedName>
    <definedName name="transportadora">#REF!</definedName>
    <definedName name="vendedor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32" i="1"/>
  <c r="M28" i="1"/>
  <c r="M17" i="1"/>
  <c r="M10" i="1"/>
  <c r="M5" i="1"/>
  <c r="M37" i="1" s="1"/>
  <c r="M15" i="1" l="1"/>
  <c r="M22" i="1" s="1"/>
  <c r="B32" i="1" l="1"/>
  <c r="C32" i="1"/>
  <c r="D32" i="1"/>
  <c r="E32" i="1"/>
  <c r="F32" i="1"/>
  <c r="G32" i="1"/>
  <c r="H32" i="1"/>
  <c r="I32" i="1"/>
  <c r="J32" i="1"/>
  <c r="K32" i="1"/>
  <c r="L32" i="1"/>
  <c r="N33" i="1"/>
  <c r="N32" i="1" s="1"/>
  <c r="N6" i="1"/>
  <c r="N7" i="1"/>
  <c r="N8" i="1"/>
  <c r="N11" i="1"/>
  <c r="N12" i="1"/>
  <c r="N13" i="1"/>
  <c r="N18" i="1"/>
  <c r="N19" i="1"/>
  <c r="N20" i="1"/>
  <c r="N25" i="1"/>
  <c r="N26" i="1"/>
  <c r="N29" i="1"/>
  <c r="N30" i="1"/>
  <c r="A39" i="1"/>
  <c r="A35" i="1"/>
  <c r="L28" i="1"/>
  <c r="K28" i="1"/>
  <c r="J28" i="1"/>
  <c r="I28" i="1"/>
  <c r="H28" i="1"/>
  <c r="G28" i="1"/>
  <c r="F28" i="1"/>
  <c r="E28" i="1"/>
  <c r="D28" i="1"/>
  <c r="C28" i="1"/>
  <c r="B28" i="1"/>
  <c r="L24" i="1"/>
  <c r="K24" i="1"/>
  <c r="J24" i="1"/>
  <c r="I24" i="1"/>
  <c r="H24" i="1"/>
  <c r="G24" i="1"/>
  <c r="F24" i="1"/>
  <c r="E24" i="1"/>
  <c r="D24" i="1"/>
  <c r="C24" i="1"/>
  <c r="B24" i="1"/>
  <c r="A22" i="1"/>
  <c r="L17" i="1"/>
  <c r="K17" i="1"/>
  <c r="J17" i="1"/>
  <c r="I17" i="1"/>
  <c r="H17" i="1"/>
  <c r="G17" i="1"/>
  <c r="F17" i="1"/>
  <c r="E17" i="1"/>
  <c r="D17" i="1"/>
  <c r="C17" i="1"/>
  <c r="B17" i="1"/>
  <c r="A15" i="1"/>
  <c r="L10" i="1"/>
  <c r="K10" i="1"/>
  <c r="J10" i="1"/>
  <c r="I10" i="1"/>
  <c r="H10" i="1"/>
  <c r="G10" i="1"/>
  <c r="F10" i="1"/>
  <c r="E10" i="1"/>
  <c r="D10" i="1"/>
  <c r="C10" i="1"/>
  <c r="B10" i="1"/>
  <c r="L5" i="1"/>
  <c r="L37" i="1" s="1"/>
  <c r="K5" i="1"/>
  <c r="K37" i="1" s="1"/>
  <c r="J5" i="1"/>
  <c r="J37" i="1" s="1"/>
  <c r="I5" i="1"/>
  <c r="H5" i="1"/>
  <c r="G5" i="1"/>
  <c r="F5" i="1"/>
  <c r="F37" i="1" s="1"/>
  <c r="E5" i="1"/>
  <c r="E37" i="1" s="1"/>
  <c r="D5" i="1"/>
  <c r="C5" i="1"/>
  <c r="C37" i="1" s="1"/>
  <c r="B5" i="1"/>
  <c r="B37" i="1" s="1"/>
  <c r="N28" i="1" l="1"/>
  <c r="N10" i="1"/>
  <c r="N5" i="1"/>
  <c r="N17" i="1"/>
  <c r="M24" i="1"/>
  <c r="D15" i="1"/>
  <c r="D22" i="1" s="1"/>
  <c r="D35" i="1" s="1"/>
  <c r="I15" i="1"/>
  <c r="I22" i="1" s="1"/>
  <c r="I35" i="1" s="1"/>
  <c r="G15" i="1"/>
  <c r="G22" i="1" s="1"/>
  <c r="G35" i="1" s="1"/>
  <c r="E15" i="1"/>
  <c r="E22" i="1" s="1"/>
  <c r="E35" i="1" s="1"/>
  <c r="E39" i="1" s="1"/>
  <c r="E41" i="1" s="1"/>
  <c r="G37" i="1"/>
  <c r="K15" i="1"/>
  <c r="K22" i="1" s="1"/>
  <c r="K35" i="1" s="1"/>
  <c r="K39" i="1" s="1"/>
  <c r="K41" i="1" s="1"/>
  <c r="H15" i="1"/>
  <c r="H22" i="1" s="1"/>
  <c r="H35" i="1" s="1"/>
  <c r="C15" i="1"/>
  <c r="C22" i="1" s="1"/>
  <c r="C35" i="1" s="1"/>
  <c r="C39" i="1" s="1"/>
  <c r="C41" i="1" s="1"/>
  <c r="J15" i="1"/>
  <c r="J22" i="1" s="1"/>
  <c r="J35" i="1" s="1"/>
  <c r="J39" i="1" s="1"/>
  <c r="J41" i="1" s="1"/>
  <c r="I37" i="1"/>
  <c r="D37" i="1"/>
  <c r="H37" i="1"/>
  <c r="F15" i="1"/>
  <c r="F22" i="1" s="1"/>
  <c r="F35" i="1" s="1"/>
  <c r="F39" i="1" s="1"/>
  <c r="F41" i="1" s="1"/>
  <c r="L15" i="1"/>
  <c r="L22" i="1" s="1"/>
  <c r="L35" i="1" s="1"/>
  <c r="L39" i="1" s="1"/>
  <c r="L41" i="1" s="1"/>
  <c r="B15" i="1"/>
  <c r="N24" i="1" l="1"/>
  <c r="M35" i="1"/>
  <c r="M39" i="1" s="1"/>
  <c r="M41" i="1" s="1"/>
  <c r="N15" i="1"/>
  <c r="N22" i="1" s="1"/>
  <c r="N35" i="1" s="1"/>
  <c r="N37" i="1"/>
  <c r="B22" i="1"/>
  <c r="D39" i="1"/>
  <c r="D41" i="1" s="1"/>
  <c r="I39" i="1"/>
  <c r="I41" i="1" s="1"/>
  <c r="G39" i="1"/>
  <c r="G41" i="1" s="1"/>
  <c r="H39" i="1"/>
  <c r="H41" i="1" s="1"/>
  <c r="N39" i="1" l="1"/>
  <c r="N41" i="1" s="1"/>
  <c r="B35" i="1"/>
  <c r="B39" i="1" l="1"/>
  <c r="B41" i="1" s="1"/>
</calcChain>
</file>

<file path=xl/sharedStrings.xml><?xml version="1.0" encoding="utf-8"?>
<sst xmlns="http://schemas.openxmlformats.org/spreadsheetml/2006/main" count="37" uniqueCount="37">
  <si>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</si>
  <si>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</si>
  <si>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</si>
  <si>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</si>
  <si>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</si>
  <si>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</si>
  <si>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</si>
  <si>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</si>
  <si>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</si>
  <si>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</si>
  <si>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</si>
  <si>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</si>
  <si>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ACUMULADO</t>
  </si>
  <si>
    <t>RECEITA OPERACIONAL BRUTA</t>
  </si>
  <si>
    <t>Vendas de Produtos</t>
  </si>
  <si>
    <t>Vendas de Mercadorias</t>
  </si>
  <si>
    <t>Prestação de Serviços</t>
  </si>
  <si>
    <t>(-) DEDUÇÕES DA RECEITA BRUTA </t>
  </si>
  <si>
    <t>Devoluções de Vendas </t>
  </si>
  <si>
    <t>Abatimentos </t>
  </si>
  <si>
    <t>Impostos e Contribuições Incidentes sobre Vendas</t>
  </si>
  <si>
    <t>(-) CUSTOS DAS VENDAS</t>
  </si>
  <si>
    <t>Custo dos Produtos Vendidos </t>
  </si>
  <si>
    <t>Custo das Mercadorias</t>
  </si>
  <si>
    <t>Custo dos Serviços Prestados</t>
  </si>
  <si>
    <t>(-) DESPESAS OPERACIONAIS </t>
  </si>
  <si>
    <t>Despesas Com Vendas </t>
  </si>
  <si>
    <t>Despesas Administrativas</t>
  </si>
  <si>
    <t>(-) DESPESAS FINANCEIRAS LÍQUIDAS</t>
  </si>
  <si>
    <t>(-) Receitas Financeiras</t>
  </si>
  <si>
    <t>(-) Variações Monetárias e Cambiais Ativas</t>
  </si>
  <si>
    <t>OUTRAS RECEITAS E DESPESAS</t>
  </si>
  <si>
    <t>(-) Custo da Venda de Bens e Direitos do Ativo Não Circulante</t>
  </si>
  <si>
    <t>(-) Provisão para IR e CSLL</t>
  </si>
  <si>
    <t>(-) PRO LABORE</t>
  </si>
  <si>
    <t>(=) RESULTADO LÍQUIDO DO EXERCÍCIO</t>
  </si>
  <si>
    <t>SUA EMPRESA S/A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</si>
</sst>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9"/>
      <color rgb="FF000000"/>
      <name val="Tahoma"/>
      <family val="2"/>
    </font>
    <font>
      <sz val="9"/>
      <color theme="1"/>
      <name val="Tahoma"/>
      <family val="2"/>
    </font>
    <font>
      <sz val="12"/>
      <color theme="1"/>
      <name val="Tahoma"/>
      <family val="2"/>
    </font>
    <font>
      <b/>
      <sz val="9"/>
      <color rgb="FF000000"/>
      <name val="Tahoma"/>
      <family val="2"/>
    </font>
    <font>
      <b/>
      <sz val="9"/>
      <color theme="0"/>
      <name val="Tahoma"/>
      <family val="2"/>
    </font>
    <font>
      <u/>
      <sz val="12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CAB74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0" xfId="0" applyFont="1"/>
    <xf numFmtId="0" fontId="6" fillId="2" borderId="0" xfId="0" applyFont="1" applyFill="1" applyAlignment="1">
      <alignment horizontal="left" vertical="center" wrapText="1" indent="2"/>
    </xf>
    <xf numFmtId="0" fontId="6" fillId="2" borderId="0" xfId="0" applyFont="1" applyFill="1" applyAlignment="1">
      <alignment horizontal="justify" vertical="center" wrapText="1"/>
    </xf>
    <xf numFmtId="0" fontId="7" fillId="3" borderId="0" xfId="0" applyFont="1" applyFill="1" applyBorder="1" applyAlignment="1">
      <alignment horizontal="center" vertical="center"/>
    </xf>
    <xf numFmtId="44" fontId="4" fillId="2" borderId="0" xfId="1" applyFont="1" applyFill="1" applyBorder="1"/>
    <xf numFmtId="0" fontId="8" fillId="4" borderId="0" xfId="0" applyFont="1" applyFill="1" applyBorder="1" applyAlignment="1">
      <alignment horizontal="left" vertical="center"/>
    </xf>
    <xf numFmtId="0" fontId="2" fillId="4" borderId="0" xfId="0" applyFont="1" applyFill="1"/>
    <xf numFmtId="0" fontId="4" fillId="4" borderId="0" xfId="0" applyFont="1" applyFill="1"/>
    <xf numFmtId="44" fontId="4" fillId="4" borderId="0" xfId="1" applyFont="1" applyFill="1" applyBorder="1"/>
    <xf numFmtId="0" fontId="3" fillId="4" borderId="0" xfId="0" applyFont="1" applyFill="1" applyAlignment="1">
      <alignment horizontal="left" vertical="center" wrapText="1" indent="2"/>
    </xf>
    <xf numFmtId="0" fontId="4" fillId="4" borderId="0" xfId="0" applyFont="1" applyFill="1" applyAlignment="1">
      <alignment horizontal="left" vertical="center" wrapText="1" indent="2"/>
    </xf>
    <xf numFmtId="0" fontId="3" fillId="4" borderId="0" xfId="0" applyFont="1" applyFill="1" applyAlignment="1">
      <alignment horizontal="justify" vertical="center" wrapText="1"/>
    </xf>
    <xf numFmtId="0" fontId="2" fillId="4" borderId="0" xfId="0" applyFont="1" applyFill="1" applyBorder="1"/>
    <xf numFmtId="0" fontId="2" fillId="0" borderId="0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1CAB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son/Dropbox/Minhas%20Planilhas/Venda%20de%20Planilhas/KPI%20TRansportes/Painel_kpi_transportes_preench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Tabelas"/>
      <sheetName val="Frete  -  Acuracidade"/>
      <sheetName val="Frete  -  Não Conformidade"/>
      <sheetName val="Frete  -  Avarias no Transporte"/>
      <sheetName val="Frete  -  Utilização da Capacid"/>
      <sheetName val="Frete  -  Coletas no Prazo"/>
      <sheetName val="Frete  -  Custo Trasnp.%Vendas"/>
      <sheetName val="Frete  -  Custo Frete por Unid"/>
      <sheetName val="Pedido Perfeito"/>
      <sheetName val="Pedidos Completos no prazo "/>
      <sheetName val="Entregas no Prazo"/>
      <sheetName val="Taxa atendimento do pedido"/>
      <sheetName val="Tempo do ciclo do pedido"/>
      <sheetName val="Satisfação do Cliente"/>
      <sheetName val="Dock to Stock"/>
      <sheetName val="Acuracidade do Inventário"/>
      <sheetName val="Estoque Indisponível para Venda"/>
      <sheetName val="Utili da Capacidade Estocagem"/>
      <sheetName val="Entregas reali. no prazo"/>
      <sheetName val="Entregas Devolvidas"/>
      <sheetName val="Receb.de Produtos Qualidade"/>
      <sheetName val="Atendimento do Pedido"/>
      <sheetName val="Tempo de Entrega"/>
      <sheetName val="sobre"/>
    </sheetNames>
    <sheetDataSet>
      <sheetData sheetId="0">
        <row r="6">
          <cell r="V6">
            <v>2013</v>
          </cell>
          <cell r="X6" t="str">
            <v>Janeiro</v>
          </cell>
        </row>
        <row r="7">
          <cell r="V7">
            <v>2014</v>
          </cell>
          <cell r="X7" t="str">
            <v>Fevereiro</v>
          </cell>
        </row>
        <row r="8">
          <cell r="V8">
            <v>2015</v>
          </cell>
          <cell r="X8" t="str">
            <v>Março</v>
          </cell>
        </row>
        <row r="9">
          <cell r="V9">
            <v>2016</v>
          </cell>
          <cell r="X9" t="str">
            <v>Abril</v>
          </cell>
        </row>
        <row r="10">
          <cell r="V10">
            <v>2017</v>
          </cell>
          <cell r="X10" t="str">
            <v>Maio</v>
          </cell>
        </row>
        <row r="11">
          <cell r="V11">
            <v>2018</v>
          </cell>
          <cell r="X11" t="str">
            <v>Junho</v>
          </cell>
        </row>
        <row r="12">
          <cell r="V12">
            <v>2019</v>
          </cell>
          <cell r="X12" t="str">
            <v>Julho</v>
          </cell>
        </row>
        <row r="13">
          <cell r="X13" t="str">
            <v>Agosto</v>
          </cell>
        </row>
        <row r="14">
          <cell r="X14" t="str">
            <v>Setembro</v>
          </cell>
        </row>
        <row r="15">
          <cell r="X15" t="str">
            <v>Outubro</v>
          </cell>
        </row>
        <row r="16">
          <cell r="X16" t="str">
            <v>Novembro</v>
          </cell>
        </row>
        <row r="17">
          <cell r="X17" t="str">
            <v>Dezembro</v>
          </cell>
        </row>
      </sheetData>
      <sheetData sheetId="1">
        <row r="8">
          <cell r="B8">
            <v>1</v>
          </cell>
          <cell r="C8" t="str">
            <v>JAN</v>
          </cell>
          <cell r="D8">
            <v>0.98499999999999999</v>
          </cell>
          <cell r="E8">
            <v>0.99</v>
          </cell>
          <cell r="F8">
            <v>0.99</v>
          </cell>
          <cell r="G8">
            <v>1</v>
          </cell>
          <cell r="I8">
            <v>1</v>
          </cell>
          <cell r="J8" t="str">
            <v>JAN</v>
          </cell>
          <cell r="K8">
            <v>0.99</v>
          </cell>
          <cell r="L8">
            <v>0.33</v>
          </cell>
          <cell r="M8">
            <v>0.33</v>
          </cell>
          <cell r="N8">
            <v>4</v>
          </cell>
          <cell r="P8">
            <v>1</v>
          </cell>
          <cell r="Q8" t="str">
            <v>JAN</v>
          </cell>
          <cell r="R8">
            <v>0.9</v>
          </cell>
          <cell r="S8">
            <v>0.5</v>
          </cell>
          <cell r="T8">
            <v>0.5</v>
          </cell>
          <cell r="U8">
            <v>3</v>
          </cell>
        </row>
        <row r="9">
          <cell r="B9">
            <v>2</v>
          </cell>
          <cell r="C9" t="str">
            <v>FEV</v>
          </cell>
          <cell r="D9">
            <v>0.98499999999999999</v>
          </cell>
          <cell r="E9">
            <v>0.99</v>
          </cell>
          <cell r="F9">
            <v>0.99</v>
          </cell>
          <cell r="G9">
            <v>1</v>
          </cell>
          <cell r="I9">
            <v>2</v>
          </cell>
          <cell r="J9" t="str">
            <v>FEV</v>
          </cell>
          <cell r="K9">
            <v>0.99</v>
          </cell>
          <cell r="L9">
            <v>0.55000000000000004</v>
          </cell>
          <cell r="M9">
            <v>0.44000000000000006</v>
          </cell>
          <cell r="N9">
            <v>3</v>
          </cell>
          <cell r="P9">
            <v>2</v>
          </cell>
          <cell r="Q9" t="str">
            <v>FEV</v>
          </cell>
          <cell r="R9">
            <v>0.9</v>
          </cell>
          <cell r="S9">
            <v>0.66</v>
          </cell>
          <cell r="T9">
            <v>0.58000000000000007</v>
          </cell>
          <cell r="U9">
            <v>2</v>
          </cell>
        </row>
        <row r="10">
          <cell r="B10">
            <v>3</v>
          </cell>
          <cell r="C10" t="str">
            <v>MAR</v>
          </cell>
          <cell r="D10">
            <v>0.98499999999999999</v>
          </cell>
          <cell r="E10">
            <v>0.89</v>
          </cell>
          <cell r="F10">
            <v>0.95666666666666667</v>
          </cell>
          <cell r="G10">
            <v>2</v>
          </cell>
          <cell r="I10">
            <v>3</v>
          </cell>
          <cell r="J10" t="str">
            <v>MAR</v>
          </cell>
          <cell r="K10">
            <v>0.99</v>
          </cell>
          <cell r="L10">
            <v>0.77</v>
          </cell>
          <cell r="M10">
            <v>0.55000000000000004</v>
          </cell>
          <cell r="N10">
            <v>2</v>
          </cell>
          <cell r="P10">
            <v>3</v>
          </cell>
          <cell r="Q10" t="str">
            <v>MAR</v>
          </cell>
          <cell r="R10">
            <v>0.9</v>
          </cell>
          <cell r="S10">
            <v>0.95</v>
          </cell>
          <cell r="T10">
            <v>0.70333333333333348</v>
          </cell>
          <cell r="U10">
            <v>1</v>
          </cell>
        </row>
        <row r="11">
          <cell r="B11">
            <v>4</v>
          </cell>
          <cell r="C11" t="str">
            <v>ABR</v>
          </cell>
          <cell r="D11">
            <v>0.98499999999999999</v>
          </cell>
          <cell r="E11">
            <v>0.92</v>
          </cell>
          <cell r="F11">
            <v>0.94750000000000001</v>
          </cell>
          <cell r="G11">
            <v>2</v>
          </cell>
          <cell r="I11">
            <v>4</v>
          </cell>
          <cell r="J11" t="str">
            <v>ABR</v>
          </cell>
          <cell r="K11">
            <v>0.99</v>
          </cell>
          <cell r="L11">
            <v>0.99</v>
          </cell>
          <cell r="M11">
            <v>0.66</v>
          </cell>
          <cell r="N11">
            <v>1</v>
          </cell>
          <cell r="P11">
            <v>4</v>
          </cell>
          <cell r="Q11" t="str">
            <v>ABR</v>
          </cell>
          <cell r="R11">
            <v>0.9</v>
          </cell>
          <cell r="S11">
            <v>0.99</v>
          </cell>
          <cell r="T11">
            <v>0.77500000000000013</v>
          </cell>
          <cell r="U11">
            <v>1</v>
          </cell>
        </row>
        <row r="12">
          <cell r="B12">
            <v>5</v>
          </cell>
          <cell r="C12" t="str">
            <v>MAI</v>
          </cell>
          <cell r="D12">
            <v>0.98499999999999999</v>
          </cell>
          <cell r="E12">
            <v>0.79</v>
          </cell>
          <cell r="F12">
            <v>0.91600000000000004</v>
          </cell>
          <cell r="G12">
            <v>3</v>
          </cell>
          <cell r="I12">
            <v>5</v>
          </cell>
          <cell r="J12" t="str">
            <v>MAI</v>
          </cell>
          <cell r="K12">
            <v>0.99</v>
          </cell>
          <cell r="L12">
            <v>0.85</v>
          </cell>
          <cell r="M12">
            <v>0.69800000000000006</v>
          </cell>
          <cell r="N12">
            <v>2</v>
          </cell>
          <cell r="P12">
            <v>5</v>
          </cell>
          <cell r="Q12" t="str">
            <v>MAI</v>
          </cell>
          <cell r="R12">
            <v>0.9</v>
          </cell>
          <cell r="S12">
            <v>0.85</v>
          </cell>
          <cell r="T12">
            <v>0.79000000000000015</v>
          </cell>
          <cell r="U12">
            <v>1</v>
          </cell>
        </row>
        <row r="13">
          <cell r="B13">
            <v>6</v>
          </cell>
          <cell r="C13" t="str">
            <v>JUN</v>
          </cell>
          <cell r="D13">
            <v>0.98499999999999999</v>
          </cell>
          <cell r="E13">
            <v>0.99464293240562607</v>
          </cell>
          <cell r="F13">
            <v>0.92910715540093769</v>
          </cell>
          <cell r="G13">
            <v>1</v>
          </cell>
          <cell r="I13">
            <v>6</v>
          </cell>
          <cell r="J13" t="str">
            <v>JUN</v>
          </cell>
          <cell r="K13">
            <v>0.99</v>
          </cell>
          <cell r="L13">
            <v>0.99464293240562607</v>
          </cell>
          <cell r="M13">
            <v>0.74744048873427105</v>
          </cell>
          <cell r="N13">
            <v>1</v>
          </cell>
          <cell r="P13">
            <v>6</v>
          </cell>
          <cell r="Q13" t="str">
            <v>JUN</v>
          </cell>
          <cell r="R13">
            <v>0.9</v>
          </cell>
          <cell r="S13">
            <v>0.99464293240562607</v>
          </cell>
          <cell r="T13">
            <v>0.82410715540093771</v>
          </cell>
          <cell r="U13">
            <v>1</v>
          </cell>
        </row>
        <row r="14">
          <cell r="B14">
            <v>7</v>
          </cell>
          <cell r="C14" t="str">
            <v>JUL</v>
          </cell>
          <cell r="D14">
            <v>0.98499999999999999</v>
          </cell>
          <cell r="E14">
            <v>1</v>
          </cell>
          <cell r="F14">
            <v>0.93923470462937519</v>
          </cell>
          <cell r="G14">
            <v>1</v>
          </cell>
          <cell r="I14">
            <v>7</v>
          </cell>
          <cell r="J14" t="str">
            <v>JUL</v>
          </cell>
          <cell r="K14">
            <v>0.99</v>
          </cell>
          <cell r="L14">
            <v>1</v>
          </cell>
          <cell r="M14">
            <v>0.7835204189150895</v>
          </cell>
          <cell r="N14">
            <v>1</v>
          </cell>
          <cell r="P14">
            <v>7</v>
          </cell>
          <cell r="Q14" t="str">
            <v>JUL</v>
          </cell>
          <cell r="R14">
            <v>0.9</v>
          </cell>
          <cell r="S14">
            <v>1</v>
          </cell>
          <cell r="T14">
            <v>0.84923470462937523</v>
          </cell>
          <cell r="U14">
            <v>1</v>
          </cell>
        </row>
        <row r="15">
          <cell r="B15">
            <v>8</v>
          </cell>
          <cell r="C15" t="str">
            <v>AGO</v>
          </cell>
          <cell r="D15">
            <v>0.98499999999999999</v>
          </cell>
          <cell r="E15">
            <v>0.95</v>
          </cell>
          <cell r="F15">
            <v>0.94058036655070332</v>
          </cell>
          <cell r="G15">
            <v>2</v>
          </cell>
          <cell r="I15">
            <v>8</v>
          </cell>
          <cell r="J15" t="str">
            <v>AGO</v>
          </cell>
          <cell r="K15">
            <v>0.99</v>
          </cell>
          <cell r="L15">
            <v>0.95</v>
          </cell>
          <cell r="M15">
            <v>0.80433036655070334</v>
          </cell>
          <cell r="N15">
            <v>1</v>
          </cell>
          <cell r="P15">
            <v>8</v>
          </cell>
          <cell r="Q15" t="str">
            <v>AGO</v>
          </cell>
          <cell r="R15">
            <v>0.9</v>
          </cell>
          <cell r="S15">
            <v>0.97</v>
          </cell>
          <cell r="T15">
            <v>0.86433036655070328</v>
          </cell>
          <cell r="U15">
            <v>1</v>
          </cell>
        </row>
        <row r="16">
          <cell r="B16">
            <v>9</v>
          </cell>
          <cell r="C16" t="str">
            <v>SET</v>
          </cell>
          <cell r="D16">
            <v>0.98499999999999999</v>
          </cell>
          <cell r="E16">
            <v>0.97</v>
          </cell>
          <cell r="F16">
            <v>0.94384921471173633</v>
          </cell>
          <cell r="G16">
            <v>2</v>
          </cell>
          <cell r="I16">
            <v>9</v>
          </cell>
          <cell r="J16" t="str">
            <v>SET</v>
          </cell>
          <cell r="K16">
            <v>0.99</v>
          </cell>
          <cell r="L16">
            <v>0.96</v>
          </cell>
          <cell r="M16">
            <v>0.8216269924895141</v>
          </cell>
          <cell r="N16">
            <v>1</v>
          </cell>
          <cell r="P16">
            <v>9</v>
          </cell>
          <cell r="Q16" t="str">
            <v>SET</v>
          </cell>
          <cell r="R16">
            <v>0.9</v>
          </cell>
          <cell r="S16">
            <v>0.95</v>
          </cell>
          <cell r="T16">
            <v>0.87384921471173627</v>
          </cell>
          <cell r="U16">
            <v>1</v>
          </cell>
        </row>
        <row r="17">
          <cell r="B17">
            <v>10</v>
          </cell>
          <cell r="C17" t="str">
            <v>OUT</v>
          </cell>
          <cell r="D17">
            <v>0.98499999999999999</v>
          </cell>
          <cell r="E17">
            <v>0.96</v>
          </cell>
          <cell r="F17">
            <v>0.94546429324056258</v>
          </cell>
          <cell r="G17">
            <v>2</v>
          </cell>
          <cell r="I17">
            <v>10</v>
          </cell>
          <cell r="J17" t="str">
            <v>OUT</v>
          </cell>
          <cell r="K17">
            <v>0.99</v>
          </cell>
          <cell r="L17">
            <v>0.8</v>
          </cell>
          <cell r="M17">
            <v>0.81946429324056269</v>
          </cell>
          <cell r="N17">
            <v>2</v>
          </cell>
          <cell r="P17">
            <v>10</v>
          </cell>
          <cell r="Q17" t="str">
            <v>OUT</v>
          </cell>
          <cell r="R17">
            <v>0.9</v>
          </cell>
          <cell r="S17">
            <v>0.8</v>
          </cell>
          <cell r="T17">
            <v>0.86646429324056273</v>
          </cell>
          <cell r="U17">
            <v>2</v>
          </cell>
        </row>
        <row r="18">
          <cell r="B18">
            <v>11</v>
          </cell>
          <cell r="C18" t="str">
            <v>NOV</v>
          </cell>
          <cell r="D18">
            <v>0.98499999999999999</v>
          </cell>
          <cell r="E18">
            <v>0.99</v>
          </cell>
          <cell r="F18">
            <v>0.94951299385505694</v>
          </cell>
          <cell r="G18">
            <v>1</v>
          </cell>
          <cell r="I18">
            <v>11</v>
          </cell>
          <cell r="J18" t="str">
            <v>NOV</v>
          </cell>
          <cell r="K18">
            <v>0.99</v>
          </cell>
          <cell r="L18">
            <v>0.75</v>
          </cell>
          <cell r="M18">
            <v>0.81314935749142059</v>
          </cell>
          <cell r="N18">
            <v>2</v>
          </cell>
          <cell r="P18">
            <v>11</v>
          </cell>
          <cell r="Q18" t="str">
            <v>NOV</v>
          </cell>
          <cell r="R18">
            <v>0.9</v>
          </cell>
          <cell r="S18">
            <v>0.79</v>
          </cell>
          <cell r="T18">
            <v>0.85951299385505697</v>
          </cell>
          <cell r="U18">
            <v>2</v>
          </cell>
        </row>
        <row r="19">
          <cell r="B19">
            <v>12</v>
          </cell>
          <cell r="C19" t="str">
            <v>DEZ</v>
          </cell>
          <cell r="D19">
            <v>0.98499999999999999</v>
          </cell>
          <cell r="E19">
            <v>1</v>
          </cell>
          <cell r="F19">
            <v>0.95372024436713554</v>
          </cell>
          <cell r="G19">
            <v>1</v>
          </cell>
          <cell r="I19">
            <v>12</v>
          </cell>
          <cell r="J19" t="str">
            <v>DEZ</v>
          </cell>
          <cell r="K19">
            <v>0.99</v>
          </cell>
          <cell r="L19">
            <v>0.99</v>
          </cell>
          <cell r="M19">
            <v>0.82788691103380219</v>
          </cell>
          <cell r="N19">
            <v>1</v>
          </cell>
          <cell r="P19">
            <v>12</v>
          </cell>
          <cell r="Q19" t="str">
            <v>DEZ</v>
          </cell>
          <cell r="R19">
            <v>0.9</v>
          </cell>
          <cell r="S19">
            <v>0.77</v>
          </cell>
          <cell r="T19">
            <v>0.85205357770046886</v>
          </cell>
          <cell r="U19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tabSelected="1" zoomScaleNormal="100" workbookViewId="0">
      <selection activeCell="B42" sqref="B42"/>
    </sheetView>
  </sheetViews>
  <sheetFormatPr defaultColWidth="0" defaultRowHeight="15" zeroHeight="1" x14ac:dyDescent="0.2"/>
  <cols>
    <col min="1" max="1" width="51" style="2" bestFit="1" customWidth="1"/>
    <col min="2" max="2" width="11.85546875" style="1" bestFit="1" customWidth="1"/>
    <col min="3" max="13" width="12.85546875" style="1" bestFit="1" customWidth="1"/>
    <col min="14" max="14" width="14" style="16" bestFit="1" customWidth="1"/>
    <col min="15" max="16384" width="9.140625" style="1" hidden="1"/>
  </cols>
  <sheetData>
    <row r="1" spans="1:14" s="9" customFormat="1" ht="15" customHeight="1" x14ac:dyDescent="0.2">
      <c r="A1" s="8" t="s">
        <v>36</v>
      </c>
      <c r="N1" s="15"/>
    </row>
    <row r="2" spans="1:14" s="9" customFormat="1" ht="15" customHeight="1" x14ac:dyDescent="0.2">
      <c r="A2" s="8"/>
      <c r="N2" s="15"/>
    </row>
    <row r="3" spans="1:14" s="9" customFormat="1" ht="15" customHeight="1" x14ac:dyDescent="0.2">
      <c r="A3" s="8"/>
      <c r="N3" s="15"/>
    </row>
    <row r="4" spans="1:14" s="3" customFormat="1" ht="11.25" x14ac:dyDescent="0.15">
      <c r="A4" s="10"/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  <c r="N4" s="6" t="s">
        <v>12</v>
      </c>
    </row>
    <row r="5" spans="1:14" s="3" customFormat="1" ht="11.25" x14ac:dyDescent="0.15">
      <c r="A5" s="4" t="s">
        <v>13</v>
      </c>
      <c r="B5" s="7">
        <f>SUM(B6:B8)</f>
        <v>8000</v>
      </c>
      <c r="C5" s="7">
        <f t="shared" ref="C5:D5" si="0">SUM(C6:C8)</f>
        <v>10000</v>
      </c>
      <c r="D5" s="7">
        <f t="shared" si="0"/>
        <v>12000</v>
      </c>
      <c r="E5" s="7">
        <f>SUM(E6:E8)</f>
        <v>15000</v>
      </c>
      <c r="F5" s="7">
        <f t="shared" ref="F5:G5" si="1">SUM(F6:F8)</f>
        <v>12000</v>
      </c>
      <c r="G5" s="7">
        <f t="shared" si="1"/>
        <v>16000</v>
      </c>
      <c r="H5" s="7">
        <f>SUM(H6:H8)</f>
        <v>14000</v>
      </c>
      <c r="I5" s="7">
        <f t="shared" ref="I5:J5" si="2">SUM(I6:I8)</f>
        <v>16000</v>
      </c>
      <c r="J5" s="7">
        <f t="shared" si="2"/>
        <v>15000</v>
      </c>
      <c r="K5" s="7">
        <f>SUM(K6:K8)</f>
        <v>14000</v>
      </c>
      <c r="L5" s="7">
        <f t="shared" ref="L5" si="3">SUM(L6:L8)</f>
        <v>13500</v>
      </c>
      <c r="M5" s="7">
        <f t="shared" ref="M5:N5" si="4">SUM(M6:M8)</f>
        <v>12500</v>
      </c>
      <c r="N5" s="7">
        <f t="shared" si="4"/>
        <v>158000</v>
      </c>
    </row>
    <row r="6" spans="1:14" s="10" customFormat="1" ht="11.25" x14ac:dyDescent="0.15">
      <c r="A6" s="12" t="s">
        <v>14</v>
      </c>
      <c r="B6" s="11">
        <v>8000</v>
      </c>
      <c r="C6" s="11">
        <v>10000</v>
      </c>
      <c r="D6" s="11">
        <v>12000</v>
      </c>
      <c r="E6" s="11">
        <v>15000</v>
      </c>
      <c r="F6" s="11">
        <v>12000</v>
      </c>
      <c r="G6" s="11">
        <v>16000</v>
      </c>
      <c r="H6" s="11">
        <v>14000</v>
      </c>
      <c r="I6" s="11">
        <v>16000</v>
      </c>
      <c r="J6" s="11">
        <v>15000</v>
      </c>
      <c r="K6" s="11">
        <v>14000</v>
      </c>
      <c r="L6" s="11">
        <v>13500</v>
      </c>
      <c r="M6" s="11">
        <v>12500</v>
      </c>
      <c r="N6" s="11">
        <f t="shared" ref="N6:N33" si="5">SUM(B6:M6)</f>
        <v>158000</v>
      </c>
    </row>
    <row r="7" spans="1:14" s="10" customFormat="1" ht="11.25" x14ac:dyDescent="0.15">
      <c r="A7" s="12" t="s">
        <v>15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>
        <f t="shared" si="5"/>
        <v>0</v>
      </c>
    </row>
    <row r="8" spans="1:14" s="10" customFormat="1" ht="11.25" x14ac:dyDescent="0.15">
      <c r="A8" s="12" t="s">
        <v>16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>
        <f t="shared" si="5"/>
        <v>0</v>
      </c>
    </row>
    <row r="9" spans="1:14" s="10" customFormat="1" ht="11.25" x14ac:dyDescent="0.15">
      <c r="A9" s="1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s="3" customFormat="1" ht="11.25" x14ac:dyDescent="0.15">
      <c r="A10" s="4" t="s">
        <v>17</v>
      </c>
      <c r="B10" s="7">
        <f>-SUM(B11:B13)</f>
        <v>-3400</v>
      </c>
      <c r="C10" s="7">
        <f t="shared" ref="C10:D10" si="6">-SUM(C11:C13)</f>
        <v>-3400</v>
      </c>
      <c r="D10" s="7">
        <f t="shared" si="6"/>
        <v>-3400</v>
      </c>
      <c r="E10" s="7">
        <f>-SUM(E11:E13)</f>
        <v>-3400</v>
      </c>
      <c r="F10" s="7">
        <f t="shared" ref="F10:G10" si="7">-SUM(F11:F13)</f>
        <v>-3400</v>
      </c>
      <c r="G10" s="7">
        <f t="shared" si="7"/>
        <v>-3400</v>
      </c>
      <c r="H10" s="7">
        <f>-SUM(H11:H13)</f>
        <v>-3400</v>
      </c>
      <c r="I10" s="7">
        <f t="shared" ref="I10:J10" si="8">-SUM(I11:I13)</f>
        <v>-3400</v>
      </c>
      <c r="J10" s="7">
        <f t="shared" si="8"/>
        <v>-3400</v>
      </c>
      <c r="K10" s="7">
        <f>-SUM(K11:K13)</f>
        <v>-3400</v>
      </c>
      <c r="L10" s="7">
        <f t="shared" ref="L10" si="9">-SUM(L11:L13)</f>
        <v>-3400</v>
      </c>
      <c r="M10" s="7">
        <f t="shared" ref="M10:N10" si="10">-SUM(M11:M13)</f>
        <v>-3400</v>
      </c>
      <c r="N10" s="7">
        <f t="shared" si="10"/>
        <v>-40800</v>
      </c>
    </row>
    <row r="11" spans="1:14" s="10" customFormat="1" ht="11.25" x14ac:dyDescent="0.15">
      <c r="A11" s="12" t="s">
        <v>18</v>
      </c>
      <c r="B11" s="11">
        <v>1500</v>
      </c>
      <c r="C11" s="11">
        <v>1500</v>
      </c>
      <c r="D11" s="11">
        <v>1500</v>
      </c>
      <c r="E11" s="11">
        <v>1500</v>
      </c>
      <c r="F11" s="11">
        <v>1500</v>
      </c>
      <c r="G11" s="11">
        <v>1500</v>
      </c>
      <c r="H11" s="11">
        <v>1500</v>
      </c>
      <c r="I11" s="11">
        <v>1500</v>
      </c>
      <c r="J11" s="11">
        <v>1500</v>
      </c>
      <c r="K11" s="11">
        <v>1500</v>
      </c>
      <c r="L11" s="11">
        <v>1500</v>
      </c>
      <c r="M11" s="11">
        <v>1500</v>
      </c>
      <c r="N11" s="11">
        <f t="shared" si="5"/>
        <v>18000</v>
      </c>
    </row>
    <row r="12" spans="1:14" s="10" customFormat="1" ht="11.25" x14ac:dyDescent="0.15">
      <c r="A12" s="12" t="s">
        <v>19</v>
      </c>
      <c r="B12" s="11">
        <v>900</v>
      </c>
      <c r="C12" s="11">
        <v>900</v>
      </c>
      <c r="D12" s="11">
        <v>900</v>
      </c>
      <c r="E12" s="11">
        <v>900</v>
      </c>
      <c r="F12" s="11">
        <v>900</v>
      </c>
      <c r="G12" s="11">
        <v>900</v>
      </c>
      <c r="H12" s="11">
        <v>900</v>
      </c>
      <c r="I12" s="11">
        <v>900</v>
      </c>
      <c r="J12" s="11">
        <v>900</v>
      </c>
      <c r="K12" s="11">
        <v>900</v>
      </c>
      <c r="L12" s="11">
        <v>900</v>
      </c>
      <c r="M12" s="11">
        <v>900</v>
      </c>
      <c r="N12" s="11">
        <f t="shared" si="5"/>
        <v>10800</v>
      </c>
    </row>
    <row r="13" spans="1:14" s="10" customFormat="1" ht="11.25" x14ac:dyDescent="0.15">
      <c r="A13" s="12" t="s">
        <v>20</v>
      </c>
      <c r="B13" s="11">
        <v>1000</v>
      </c>
      <c r="C13" s="11">
        <v>1000</v>
      </c>
      <c r="D13" s="11">
        <v>1000</v>
      </c>
      <c r="E13" s="11">
        <v>1000</v>
      </c>
      <c r="F13" s="11">
        <v>1000</v>
      </c>
      <c r="G13" s="11">
        <v>1000</v>
      </c>
      <c r="H13" s="11">
        <v>1000</v>
      </c>
      <c r="I13" s="11">
        <v>1000</v>
      </c>
      <c r="J13" s="11">
        <v>1000</v>
      </c>
      <c r="K13" s="11">
        <v>1000</v>
      </c>
      <c r="L13" s="11">
        <v>1000</v>
      </c>
      <c r="M13" s="11">
        <v>1000</v>
      </c>
      <c r="N13" s="11">
        <f t="shared" si="5"/>
        <v>12000</v>
      </c>
    </row>
    <row r="14" spans="1:14" s="10" customFormat="1" ht="11.25" x14ac:dyDescent="0.15">
      <c r="A14" s="1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s="3" customFormat="1" ht="11.25" x14ac:dyDescent="0.15">
      <c r="A15" s="4" t="str">
        <f>"= RECEITA OPERACIONAL LÍQUIDA"</f>
        <v>= RECEITA OPERACIONAL LÍQUIDA</v>
      </c>
      <c r="B15" s="7">
        <f>SUM(B5+B10)</f>
        <v>4600</v>
      </c>
      <c r="C15" s="7">
        <f t="shared" ref="C15:L15" si="11">SUM(C5+C10)</f>
        <v>6600</v>
      </c>
      <c r="D15" s="7">
        <f t="shared" si="11"/>
        <v>8600</v>
      </c>
      <c r="E15" s="7">
        <f t="shared" si="11"/>
        <v>11600</v>
      </c>
      <c r="F15" s="7">
        <f t="shared" si="11"/>
        <v>8600</v>
      </c>
      <c r="G15" s="7">
        <f t="shared" si="11"/>
        <v>12600</v>
      </c>
      <c r="H15" s="7">
        <f t="shared" si="11"/>
        <v>10600</v>
      </c>
      <c r="I15" s="7">
        <f t="shared" si="11"/>
        <v>12600</v>
      </c>
      <c r="J15" s="7">
        <f t="shared" si="11"/>
        <v>11600</v>
      </c>
      <c r="K15" s="7">
        <f t="shared" si="11"/>
        <v>10600</v>
      </c>
      <c r="L15" s="7">
        <f t="shared" si="11"/>
        <v>10100</v>
      </c>
      <c r="M15" s="7">
        <f t="shared" ref="M15:N15" si="12">SUM(M5+M10)</f>
        <v>9100</v>
      </c>
      <c r="N15" s="7">
        <f t="shared" si="12"/>
        <v>117200</v>
      </c>
    </row>
    <row r="16" spans="1:14" s="10" customFormat="1" ht="11.25" x14ac:dyDescent="0.15">
      <c r="A16" s="13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s="3" customFormat="1" ht="11.25" x14ac:dyDescent="0.15">
      <c r="A17" s="4" t="s">
        <v>21</v>
      </c>
      <c r="B17" s="7">
        <f>-SUM(B18:B20)</f>
        <v>-1200</v>
      </c>
      <c r="C17" s="7">
        <f>-SUM(C18:C20)</f>
        <v>-1200</v>
      </c>
      <c r="D17" s="7">
        <f>-SUM(D18:D20)</f>
        <v>-1200</v>
      </c>
      <c r="E17" s="7">
        <f t="shared" ref="E17:G17" si="13">-SUM(E18:E20)</f>
        <v>-1200</v>
      </c>
      <c r="F17" s="7">
        <f t="shared" si="13"/>
        <v>-1200</v>
      </c>
      <c r="G17" s="7">
        <f t="shared" si="13"/>
        <v>-1200</v>
      </c>
      <c r="H17" s="7">
        <f t="shared" ref="H17:J17" si="14">-SUM(H18:H20)</f>
        <v>-1200</v>
      </c>
      <c r="I17" s="7">
        <f t="shared" si="14"/>
        <v>-1200</v>
      </c>
      <c r="J17" s="7">
        <f t="shared" si="14"/>
        <v>-1200</v>
      </c>
      <c r="K17" s="7">
        <f t="shared" ref="K17:L17" si="15">-SUM(K18:K20)</f>
        <v>-1200</v>
      </c>
      <c r="L17" s="7">
        <f t="shared" si="15"/>
        <v>-1200</v>
      </c>
      <c r="M17" s="7">
        <f t="shared" ref="M17:N17" si="16">-SUM(M18:M20)</f>
        <v>-1200</v>
      </c>
      <c r="N17" s="7">
        <f t="shared" si="16"/>
        <v>-14400</v>
      </c>
    </row>
    <row r="18" spans="1:14" s="10" customFormat="1" ht="11.25" x14ac:dyDescent="0.15">
      <c r="A18" s="12" t="s">
        <v>22</v>
      </c>
      <c r="B18" s="11">
        <v>1200</v>
      </c>
      <c r="C18" s="11">
        <v>1200</v>
      </c>
      <c r="D18" s="11">
        <v>1200</v>
      </c>
      <c r="E18" s="11">
        <v>1200</v>
      </c>
      <c r="F18" s="11">
        <v>1200</v>
      </c>
      <c r="G18" s="11">
        <v>1200</v>
      </c>
      <c r="H18" s="11">
        <v>1200</v>
      </c>
      <c r="I18" s="11">
        <v>1200</v>
      </c>
      <c r="J18" s="11">
        <v>1200</v>
      </c>
      <c r="K18" s="11">
        <v>1200</v>
      </c>
      <c r="L18" s="11">
        <v>1200</v>
      </c>
      <c r="M18" s="11">
        <v>1200</v>
      </c>
      <c r="N18" s="11">
        <f t="shared" si="5"/>
        <v>14400</v>
      </c>
    </row>
    <row r="19" spans="1:14" s="10" customFormat="1" ht="11.25" x14ac:dyDescent="0.15">
      <c r="A19" s="12" t="s">
        <v>23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>
        <f t="shared" si="5"/>
        <v>0</v>
      </c>
    </row>
    <row r="20" spans="1:14" s="10" customFormat="1" ht="11.25" x14ac:dyDescent="0.15">
      <c r="A20" s="12" t="s">
        <v>24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>
        <f t="shared" si="5"/>
        <v>0</v>
      </c>
    </row>
    <row r="21" spans="1:14" s="10" customFormat="1" ht="11.25" x14ac:dyDescent="0.15">
      <c r="A21" s="1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s="3" customFormat="1" ht="11.25" x14ac:dyDescent="0.15">
      <c r="A22" s="4" t="str">
        <f>"= RESULTADO OPERACIONAL BRUTO"</f>
        <v>= RESULTADO OPERACIONAL BRUTO</v>
      </c>
      <c r="B22" s="7">
        <f>B15+B17</f>
        <v>3400</v>
      </c>
      <c r="C22" s="7">
        <f t="shared" ref="C22:L22" si="17">C15+C17</f>
        <v>5400</v>
      </c>
      <c r="D22" s="7">
        <f t="shared" si="17"/>
        <v>7400</v>
      </c>
      <c r="E22" s="7">
        <f t="shared" si="17"/>
        <v>10400</v>
      </c>
      <c r="F22" s="7">
        <f t="shared" si="17"/>
        <v>7400</v>
      </c>
      <c r="G22" s="7">
        <f t="shared" si="17"/>
        <v>11400</v>
      </c>
      <c r="H22" s="7">
        <f t="shared" si="17"/>
        <v>9400</v>
      </c>
      <c r="I22" s="7">
        <f t="shared" si="17"/>
        <v>11400</v>
      </c>
      <c r="J22" s="7">
        <f t="shared" si="17"/>
        <v>10400</v>
      </c>
      <c r="K22" s="7">
        <f t="shared" si="17"/>
        <v>9400</v>
      </c>
      <c r="L22" s="7">
        <f t="shared" si="17"/>
        <v>8900</v>
      </c>
      <c r="M22" s="7">
        <f t="shared" ref="M22:N22" si="18">M15+M17</f>
        <v>7900</v>
      </c>
      <c r="N22" s="7">
        <f t="shared" si="18"/>
        <v>102800</v>
      </c>
    </row>
    <row r="23" spans="1:14" s="10" customFormat="1" ht="11.25" x14ac:dyDescent="0.15">
      <c r="A23" s="13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s="3" customFormat="1" ht="11.25" x14ac:dyDescent="0.15">
      <c r="A24" s="4" t="s">
        <v>25</v>
      </c>
      <c r="B24" s="7">
        <f>-SUM(B25:B27)</f>
        <v>-1400</v>
      </c>
      <c r="C24" s="7">
        <f>-SUM(C25:C27)</f>
        <v>-1400</v>
      </c>
      <c r="D24" s="7">
        <f>-SUM(D25:D27)</f>
        <v>-1400</v>
      </c>
      <c r="E24" s="7">
        <f t="shared" ref="E24:G24" si="19">-SUM(E25:E27)</f>
        <v>-1400</v>
      </c>
      <c r="F24" s="7">
        <f t="shared" si="19"/>
        <v>-1400</v>
      </c>
      <c r="G24" s="7">
        <f t="shared" si="19"/>
        <v>-1400</v>
      </c>
      <c r="H24" s="7">
        <f t="shared" ref="H24:J24" si="20">-SUM(H25:H27)</f>
        <v>-1400</v>
      </c>
      <c r="I24" s="7">
        <f t="shared" si="20"/>
        <v>-1400</v>
      </c>
      <c r="J24" s="7">
        <f t="shared" si="20"/>
        <v>-1400</v>
      </c>
      <c r="K24" s="7">
        <f t="shared" ref="K24:L24" si="21">-SUM(K25:K27)</f>
        <v>-1400</v>
      </c>
      <c r="L24" s="7">
        <f t="shared" si="21"/>
        <v>-1400</v>
      </c>
      <c r="M24" s="7">
        <f t="shared" ref="M24:N24" si="22">SUM(A24:L24)</f>
        <v>-15400</v>
      </c>
      <c r="N24" s="7">
        <f t="shared" si="22"/>
        <v>-30800</v>
      </c>
    </row>
    <row r="25" spans="1:14" s="10" customFormat="1" ht="11.25" x14ac:dyDescent="0.15">
      <c r="A25" s="12" t="s">
        <v>26</v>
      </c>
      <c r="B25" s="11">
        <v>600</v>
      </c>
      <c r="C25" s="11">
        <v>600</v>
      </c>
      <c r="D25" s="11">
        <v>600</v>
      </c>
      <c r="E25" s="11">
        <v>600</v>
      </c>
      <c r="F25" s="11">
        <v>600</v>
      </c>
      <c r="G25" s="11">
        <v>600</v>
      </c>
      <c r="H25" s="11">
        <v>600</v>
      </c>
      <c r="I25" s="11">
        <v>600</v>
      </c>
      <c r="J25" s="11">
        <v>600</v>
      </c>
      <c r="K25" s="11">
        <v>600</v>
      </c>
      <c r="L25" s="11">
        <v>600</v>
      </c>
      <c r="M25" s="11">
        <v>600</v>
      </c>
      <c r="N25" s="11">
        <f t="shared" si="5"/>
        <v>7200</v>
      </c>
    </row>
    <row r="26" spans="1:14" s="10" customFormat="1" ht="11.25" x14ac:dyDescent="0.15">
      <c r="A26" s="12" t="s">
        <v>27</v>
      </c>
      <c r="B26" s="11">
        <v>800</v>
      </c>
      <c r="C26" s="11">
        <v>800</v>
      </c>
      <c r="D26" s="11">
        <v>800</v>
      </c>
      <c r="E26" s="11">
        <v>800</v>
      </c>
      <c r="F26" s="11">
        <v>800</v>
      </c>
      <c r="G26" s="11">
        <v>800</v>
      </c>
      <c r="H26" s="11">
        <v>800</v>
      </c>
      <c r="I26" s="11">
        <v>800</v>
      </c>
      <c r="J26" s="11">
        <v>800</v>
      </c>
      <c r="K26" s="11">
        <v>800</v>
      </c>
      <c r="L26" s="11">
        <v>800</v>
      </c>
      <c r="M26" s="11">
        <v>800</v>
      </c>
      <c r="N26" s="11">
        <f t="shared" si="5"/>
        <v>9600</v>
      </c>
    </row>
    <row r="27" spans="1:14" s="10" customFormat="1" ht="11.25" x14ac:dyDescent="0.15">
      <c r="A27" s="13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s="3" customFormat="1" ht="11.25" x14ac:dyDescent="0.15">
      <c r="A28" s="4" t="s">
        <v>28</v>
      </c>
      <c r="B28" s="7">
        <f>-SUM(B29:B31)</f>
        <v>-300</v>
      </c>
      <c r="C28" s="7">
        <f>-SUM(C29:C31)</f>
        <v>-300</v>
      </c>
      <c r="D28" s="7">
        <f>-SUM(D29:D31)</f>
        <v>-300</v>
      </c>
      <c r="E28" s="7">
        <f t="shared" ref="E28:G28" si="23">-SUM(E29:E31)</f>
        <v>-300</v>
      </c>
      <c r="F28" s="7">
        <f t="shared" si="23"/>
        <v>-300</v>
      </c>
      <c r="G28" s="7">
        <f t="shared" si="23"/>
        <v>-300</v>
      </c>
      <c r="H28" s="7">
        <f t="shared" ref="H28:J28" si="24">-SUM(H29:H31)</f>
        <v>-300</v>
      </c>
      <c r="I28" s="7">
        <f t="shared" si="24"/>
        <v>-300</v>
      </c>
      <c r="J28" s="7">
        <f t="shared" si="24"/>
        <v>-300</v>
      </c>
      <c r="K28" s="7">
        <f t="shared" ref="K28:L28" si="25">-SUM(K29:K31)</f>
        <v>-300</v>
      </c>
      <c r="L28" s="7">
        <f t="shared" si="25"/>
        <v>-300</v>
      </c>
      <c r="M28" s="7">
        <f t="shared" ref="M28:N28" si="26">-SUM(M29:M31)</f>
        <v>-300</v>
      </c>
      <c r="N28" s="7">
        <f t="shared" si="26"/>
        <v>-3600</v>
      </c>
    </row>
    <row r="29" spans="1:14" s="10" customFormat="1" ht="11.25" x14ac:dyDescent="0.15">
      <c r="A29" s="12" t="s">
        <v>29</v>
      </c>
      <c r="B29" s="11">
        <v>300</v>
      </c>
      <c r="C29" s="11">
        <v>300</v>
      </c>
      <c r="D29" s="11">
        <v>300</v>
      </c>
      <c r="E29" s="11">
        <v>300</v>
      </c>
      <c r="F29" s="11">
        <v>300</v>
      </c>
      <c r="G29" s="11">
        <v>300</v>
      </c>
      <c r="H29" s="11">
        <v>300</v>
      </c>
      <c r="I29" s="11">
        <v>300</v>
      </c>
      <c r="J29" s="11">
        <v>300</v>
      </c>
      <c r="K29" s="11">
        <v>300</v>
      </c>
      <c r="L29" s="11">
        <v>300</v>
      </c>
      <c r="M29" s="11">
        <v>300</v>
      </c>
      <c r="N29" s="11">
        <f t="shared" si="5"/>
        <v>3600</v>
      </c>
    </row>
    <row r="30" spans="1:14" s="10" customFormat="1" ht="11.25" x14ac:dyDescent="0.15">
      <c r="A30" s="12" t="s">
        <v>30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>
        <f t="shared" si="5"/>
        <v>0</v>
      </c>
    </row>
    <row r="31" spans="1:14" s="10" customFormat="1" ht="11.25" x14ac:dyDescent="0.15">
      <c r="A31" s="1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s="3" customFormat="1" ht="11.25" x14ac:dyDescent="0.15">
      <c r="A32" s="5" t="s">
        <v>31</v>
      </c>
      <c r="B32" s="7">
        <f>-B33</f>
        <v>0</v>
      </c>
      <c r="C32" s="7">
        <f t="shared" ref="C32:D32" si="27">-C33</f>
        <v>0</v>
      </c>
      <c r="D32" s="7">
        <f t="shared" si="27"/>
        <v>0</v>
      </c>
      <c r="E32" s="7">
        <f t="shared" ref="E32:G32" si="28">-E33</f>
        <v>0</v>
      </c>
      <c r="F32" s="7">
        <f t="shared" si="28"/>
        <v>0</v>
      </c>
      <c r="G32" s="7">
        <f t="shared" si="28"/>
        <v>0</v>
      </c>
      <c r="H32" s="7">
        <f t="shared" ref="H32:J32" si="29">-H33</f>
        <v>0</v>
      </c>
      <c r="I32" s="7">
        <f t="shared" si="29"/>
        <v>0</v>
      </c>
      <c r="J32" s="7">
        <f t="shared" si="29"/>
        <v>0</v>
      </c>
      <c r="K32" s="7">
        <f t="shared" ref="K32:L32" si="30">-K33</f>
        <v>0</v>
      </c>
      <c r="L32" s="7">
        <f t="shared" si="30"/>
        <v>0</v>
      </c>
      <c r="M32" s="7">
        <f t="shared" ref="M32:N32" si="31">-M33</f>
        <v>0</v>
      </c>
      <c r="N32" s="7">
        <f t="shared" si="31"/>
        <v>0</v>
      </c>
    </row>
    <row r="33" spans="1:14" s="10" customFormat="1" ht="11.25" x14ac:dyDescent="0.15">
      <c r="A33" s="14" t="s">
        <v>32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>
        <f t="shared" si="5"/>
        <v>0</v>
      </c>
    </row>
    <row r="34" spans="1:14" s="10" customFormat="1" ht="11.25" x14ac:dyDescent="0.15">
      <c r="A34" s="13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s="3" customFormat="1" ht="11.25" x14ac:dyDescent="0.15">
      <c r="A35" s="5" t="str">
        <f>"= RESULTADO OPERACIONAL ANTES DO IR E CSLL"</f>
        <v>= RESULTADO OPERACIONAL ANTES DO IR E CSLL</v>
      </c>
      <c r="B35" s="7">
        <f t="shared" ref="B35:L35" si="32">(B22+B24+B28+B32)</f>
        <v>1700</v>
      </c>
      <c r="C35" s="7">
        <f t="shared" si="32"/>
        <v>3700</v>
      </c>
      <c r="D35" s="7">
        <f t="shared" si="32"/>
        <v>5700</v>
      </c>
      <c r="E35" s="7">
        <f t="shared" si="32"/>
        <v>8700</v>
      </c>
      <c r="F35" s="7">
        <f t="shared" si="32"/>
        <v>5700</v>
      </c>
      <c r="G35" s="7">
        <f t="shared" si="32"/>
        <v>9700</v>
      </c>
      <c r="H35" s="7">
        <f t="shared" si="32"/>
        <v>7700</v>
      </c>
      <c r="I35" s="7">
        <f t="shared" si="32"/>
        <v>9700</v>
      </c>
      <c r="J35" s="7">
        <f t="shared" si="32"/>
        <v>8700</v>
      </c>
      <c r="K35" s="7">
        <f t="shared" si="32"/>
        <v>7700</v>
      </c>
      <c r="L35" s="7">
        <f t="shared" si="32"/>
        <v>7200</v>
      </c>
      <c r="M35" s="7">
        <f t="shared" ref="M35:N35" si="33">(M22+M24+M28+M32)</f>
        <v>-7800</v>
      </c>
      <c r="N35" s="7">
        <f t="shared" si="33"/>
        <v>68400</v>
      </c>
    </row>
    <row r="36" spans="1:14" s="10" customFormat="1" ht="11.25" x14ac:dyDescent="0.15">
      <c r="A36" s="1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s="3" customFormat="1" ht="11.25" x14ac:dyDescent="0.15">
      <c r="A37" s="4" t="s">
        <v>33</v>
      </c>
      <c r="B37" s="7" t="e">
        <f t="shared" ref="B37:N37" si="34">-(B5*IR+B5*CSLL)</f>
        <v>#REF!</v>
      </c>
      <c r="C37" s="7" t="e">
        <f t="shared" si="34"/>
        <v>#REF!</v>
      </c>
      <c r="D37" s="7" t="e">
        <f t="shared" si="34"/>
        <v>#REF!</v>
      </c>
      <c r="E37" s="7" t="e">
        <f t="shared" si="34"/>
        <v>#REF!</v>
      </c>
      <c r="F37" s="7" t="e">
        <f t="shared" si="34"/>
        <v>#REF!</v>
      </c>
      <c r="G37" s="7" t="e">
        <f t="shared" si="34"/>
        <v>#REF!</v>
      </c>
      <c r="H37" s="7" t="e">
        <f t="shared" si="34"/>
        <v>#REF!</v>
      </c>
      <c r="I37" s="7" t="e">
        <f t="shared" si="34"/>
        <v>#REF!</v>
      </c>
      <c r="J37" s="7" t="e">
        <f t="shared" si="34"/>
        <v>#REF!</v>
      </c>
      <c r="K37" s="7" t="e">
        <f t="shared" si="34"/>
        <v>#REF!</v>
      </c>
      <c r="L37" s="7" t="e">
        <f t="shared" si="34"/>
        <v>#REF!</v>
      </c>
      <c r="M37" s="7" t="e">
        <f t="shared" si="34"/>
        <v>#REF!</v>
      </c>
      <c r="N37" s="7" t="e">
        <f t="shared" si="34"/>
        <v>#REF!</v>
      </c>
    </row>
    <row r="38" spans="1:14" s="10" customFormat="1" ht="11.25" x14ac:dyDescent="0.15">
      <c r="A38" s="1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s="3" customFormat="1" ht="11.25" x14ac:dyDescent="0.15">
      <c r="A39" s="4" t="str">
        <f>"= LUCRO LÍQUIDO ANTES DAS PARTICIPAÇÕES"</f>
        <v>= LUCRO LÍQUIDO ANTES DAS PARTICIPAÇÕES</v>
      </c>
      <c r="B39" s="7" t="e">
        <f>B35+B37</f>
        <v>#REF!</v>
      </c>
      <c r="C39" s="7" t="e">
        <f t="shared" ref="C39:L39" si="35">C35+C37</f>
        <v>#REF!</v>
      </c>
      <c r="D39" s="7" t="e">
        <f t="shared" si="35"/>
        <v>#REF!</v>
      </c>
      <c r="E39" s="7" t="e">
        <f t="shared" si="35"/>
        <v>#REF!</v>
      </c>
      <c r="F39" s="7" t="e">
        <f t="shared" si="35"/>
        <v>#REF!</v>
      </c>
      <c r="G39" s="7" t="e">
        <f t="shared" si="35"/>
        <v>#REF!</v>
      </c>
      <c r="H39" s="7" t="e">
        <f t="shared" si="35"/>
        <v>#REF!</v>
      </c>
      <c r="I39" s="7" t="e">
        <f t="shared" si="35"/>
        <v>#REF!</v>
      </c>
      <c r="J39" s="7" t="e">
        <f t="shared" si="35"/>
        <v>#REF!</v>
      </c>
      <c r="K39" s="7" t="e">
        <f t="shared" si="35"/>
        <v>#REF!</v>
      </c>
      <c r="L39" s="7" t="e">
        <f t="shared" si="35"/>
        <v>#REF!</v>
      </c>
      <c r="M39" s="7" t="e">
        <f t="shared" ref="M39:N39" si="36">M35+M37</f>
        <v>#REF!</v>
      </c>
      <c r="N39" s="7" t="e">
        <f t="shared" si="36"/>
        <v>#REF!</v>
      </c>
    </row>
    <row r="40" spans="1:14" s="10" customFormat="1" ht="11.25" x14ac:dyDescent="0.15">
      <c r="A40" s="12" t="s">
        <v>34</v>
      </c>
      <c r="B40" s="11">
        <v>-100</v>
      </c>
      <c r="C40" s="11">
        <v>-100</v>
      </c>
      <c r="D40" s="11">
        <v>-100</v>
      </c>
      <c r="E40" s="11">
        <v>-100</v>
      </c>
      <c r="F40" s="11">
        <v>-100</v>
      </c>
      <c r="G40" s="11">
        <v>-100</v>
      </c>
      <c r="H40" s="11">
        <v>-100</v>
      </c>
      <c r="I40" s="11">
        <v>-100</v>
      </c>
      <c r="J40" s="11">
        <v>-100</v>
      </c>
      <c r="K40" s="11">
        <v>-100</v>
      </c>
      <c r="L40" s="11">
        <v>-100</v>
      </c>
      <c r="M40" s="11">
        <v>-100</v>
      </c>
      <c r="N40" s="11">
        <f>SUM(B40:M40)</f>
        <v>-1200</v>
      </c>
    </row>
    <row r="41" spans="1:14" s="3" customFormat="1" ht="11.25" x14ac:dyDescent="0.15">
      <c r="A41" s="4" t="s">
        <v>35</v>
      </c>
      <c r="B41" s="7" t="e">
        <f t="shared" ref="B41:L41" si="37">B39+B40</f>
        <v>#REF!</v>
      </c>
      <c r="C41" s="7" t="e">
        <f t="shared" si="37"/>
        <v>#REF!</v>
      </c>
      <c r="D41" s="7" t="e">
        <f t="shared" si="37"/>
        <v>#REF!</v>
      </c>
      <c r="E41" s="7" t="e">
        <f t="shared" si="37"/>
        <v>#REF!</v>
      </c>
      <c r="F41" s="7" t="e">
        <f t="shared" si="37"/>
        <v>#REF!</v>
      </c>
      <c r="G41" s="7" t="e">
        <f t="shared" si="37"/>
        <v>#REF!</v>
      </c>
      <c r="H41" s="7" t="e">
        <f t="shared" si="37"/>
        <v>#REF!</v>
      </c>
      <c r="I41" s="7" t="e">
        <f t="shared" si="37"/>
        <v>#REF!</v>
      </c>
      <c r="J41" s="7" t="e">
        <f t="shared" si="37"/>
        <v>#REF!</v>
      </c>
      <c r="K41" s="7" t="e">
        <f t="shared" si="37"/>
        <v>#REF!</v>
      </c>
      <c r="L41" s="7" t="e">
        <f t="shared" si="37"/>
        <v>#REF!</v>
      </c>
      <c r="M41" s="7" t="e">
        <f t="shared" ref="M41:N41" si="38">M39+M40</f>
        <v>#REF!</v>
      </c>
      <c r="N41" s="7" t="e">
        <f t="shared" si="38"/>
        <v>#REF!</v>
      </c>
    </row>
    <row r="42" spans="1:14" ht="14.25" x14ac:dyDescent="0.2">
      <c r="A42" s="1"/>
    </row>
  </sheetData>
  <mergeCells count="1">
    <mergeCell ref="A1:A3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Consistem gerson</dc:creator>
  <cp:lastModifiedBy>DANIEL</cp:lastModifiedBy>
  <dcterms:created xsi:type="dcterms:W3CDTF">2015-07-14T18:12:51Z</dcterms:created>
  <dcterms:modified xsi:type="dcterms:W3CDTF">2016-03-06T16:05:39Z</dcterms:modified>
</cp:coreProperties>
</file>